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RTIE\ORDINARA\PROIECTE\03_pr_cont executie\"/>
    </mc:Choice>
  </mc:AlternateContent>
  <xr:revisionPtr revIDLastSave="0" documentId="13_ncr:1_{72517E01-E2EF-49CE-BCD3-E068EB11BB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7" i="1" l="1"/>
  <c r="I184" i="1"/>
  <c r="I183" i="1"/>
  <c r="I179" i="1"/>
  <c r="I178" i="1" s="1"/>
  <c r="I177" i="1" s="1"/>
  <c r="I176" i="1" s="1"/>
  <c r="I172" i="1"/>
  <c r="I171" i="1" s="1"/>
  <c r="I168" i="1"/>
  <c r="I167" i="1"/>
  <c r="I166" i="1"/>
  <c r="I165" i="1" s="1"/>
  <c r="F187" i="1"/>
  <c r="E187" i="1"/>
  <c r="D187" i="1"/>
  <c r="F184" i="1"/>
  <c r="F183" i="1" s="1"/>
  <c r="E184" i="1"/>
  <c r="E183" i="1" s="1"/>
  <c r="D184" i="1"/>
  <c r="D183" i="1" s="1"/>
  <c r="F179" i="1"/>
  <c r="F178" i="1" s="1"/>
  <c r="F177" i="1" s="1"/>
  <c r="F176" i="1" s="1"/>
  <c r="E179" i="1"/>
  <c r="E178" i="1" s="1"/>
  <c r="E177" i="1" s="1"/>
  <c r="E176" i="1" s="1"/>
  <c r="D179" i="1"/>
  <c r="D178" i="1" s="1"/>
  <c r="D177" i="1" s="1"/>
  <c r="D176" i="1" s="1"/>
  <c r="F172" i="1"/>
  <c r="F171" i="1" s="1"/>
  <c r="E172" i="1"/>
  <c r="E171" i="1" s="1"/>
  <c r="D172" i="1"/>
  <c r="D171" i="1" s="1"/>
  <c r="F168" i="1"/>
  <c r="F167" i="1" s="1"/>
  <c r="F166" i="1" s="1"/>
  <c r="F165" i="1" s="1"/>
  <c r="E168" i="1"/>
  <c r="E167" i="1" s="1"/>
  <c r="E166" i="1" s="1"/>
  <c r="E165" i="1" s="1"/>
  <c r="D168" i="1"/>
  <c r="D167" i="1" s="1"/>
  <c r="D166" i="1" s="1"/>
  <c r="D165" i="1" s="1"/>
  <c r="D164" i="1" s="1"/>
  <c r="I157" i="1"/>
  <c r="I153" i="1"/>
  <c r="I152" i="1" s="1"/>
  <c r="I151" i="1" s="1"/>
  <c r="I149" i="1"/>
  <c r="I146" i="1"/>
  <c r="I144" i="1"/>
  <c r="I143" i="1"/>
  <c r="I141" i="1"/>
  <c r="I138" i="1"/>
  <c r="I135" i="1"/>
  <c r="I134" i="1" s="1"/>
  <c r="I133" i="1" s="1"/>
  <c r="I130" i="1"/>
  <c r="I129" i="1" s="1"/>
  <c r="I124" i="1"/>
  <c r="I123" i="1" s="1"/>
  <c r="I120" i="1"/>
  <c r="I113" i="1"/>
  <c r="I110" i="1"/>
  <c r="I109" i="1"/>
  <c r="I108" i="1" s="1"/>
  <c r="I104" i="1"/>
  <c r="I102" i="1"/>
  <c r="I101" i="1" s="1"/>
  <c r="I100" i="1" s="1"/>
  <c r="F157" i="1"/>
  <c r="E157" i="1"/>
  <c r="D157" i="1"/>
  <c r="F153" i="1"/>
  <c r="E153" i="1"/>
  <c r="D153" i="1"/>
  <c r="D152" i="1" s="1"/>
  <c r="D151" i="1" s="1"/>
  <c r="F149" i="1"/>
  <c r="E149" i="1"/>
  <c r="D149" i="1"/>
  <c r="F146" i="1"/>
  <c r="E146" i="1"/>
  <c r="D146" i="1"/>
  <c r="F144" i="1"/>
  <c r="F143" i="1" s="1"/>
  <c r="E144" i="1"/>
  <c r="E143" i="1" s="1"/>
  <c r="D144" i="1"/>
  <c r="D143" i="1" s="1"/>
  <c r="F141" i="1"/>
  <c r="E141" i="1"/>
  <c r="D141" i="1"/>
  <c r="F138" i="1"/>
  <c r="E138" i="1"/>
  <c r="D138" i="1"/>
  <c r="F135" i="1"/>
  <c r="F134" i="1" s="1"/>
  <c r="F133" i="1" s="1"/>
  <c r="E135" i="1"/>
  <c r="D135" i="1"/>
  <c r="D134" i="1" s="1"/>
  <c r="D133" i="1" s="1"/>
  <c r="E134" i="1"/>
  <c r="E133" i="1" s="1"/>
  <c r="F130" i="1"/>
  <c r="F129" i="1" s="1"/>
  <c r="E130" i="1"/>
  <c r="E129" i="1" s="1"/>
  <c r="D130" i="1"/>
  <c r="D129" i="1" s="1"/>
  <c r="F124" i="1"/>
  <c r="F123" i="1" s="1"/>
  <c r="E124" i="1"/>
  <c r="E123" i="1" s="1"/>
  <c r="E119" i="1" s="1"/>
  <c r="D124" i="1"/>
  <c r="D123" i="1" s="1"/>
  <c r="F120" i="1"/>
  <c r="E120" i="1"/>
  <c r="D120" i="1"/>
  <c r="F113" i="1"/>
  <c r="E113" i="1"/>
  <c r="D113" i="1"/>
  <c r="F110" i="1"/>
  <c r="E110" i="1"/>
  <c r="D110" i="1"/>
  <c r="F104" i="1"/>
  <c r="F101" i="1" s="1"/>
  <c r="F100" i="1" s="1"/>
  <c r="E104" i="1"/>
  <c r="D104" i="1"/>
  <c r="F102" i="1"/>
  <c r="E102" i="1"/>
  <c r="D102" i="1"/>
  <c r="D101" i="1" s="1"/>
  <c r="D100" i="1" s="1"/>
  <c r="I89" i="1"/>
  <c r="I86" i="1"/>
  <c r="I85" i="1" s="1"/>
  <c r="I83" i="1"/>
  <c r="I76" i="1"/>
  <c r="I75" i="1" s="1"/>
  <c r="I69" i="1"/>
  <c r="I68" i="1" s="1"/>
  <c r="I64" i="1"/>
  <c r="I61" i="1"/>
  <c r="I59" i="1"/>
  <c r="I58" i="1" s="1"/>
  <c r="I56" i="1"/>
  <c r="I53" i="1"/>
  <c r="I50" i="1"/>
  <c r="I49" i="1" s="1"/>
  <c r="I48" i="1" s="1"/>
  <c r="I45" i="1"/>
  <c r="I44" i="1" s="1"/>
  <c r="I39" i="1"/>
  <c r="I38" i="1" s="1"/>
  <c r="I35" i="1"/>
  <c r="I28" i="1"/>
  <c r="I25" i="1"/>
  <c r="I19" i="1"/>
  <c r="I17" i="1"/>
  <c r="F89" i="1"/>
  <c r="E89" i="1"/>
  <c r="D89" i="1"/>
  <c r="F86" i="1"/>
  <c r="E86" i="1"/>
  <c r="D86" i="1"/>
  <c r="F83" i="1"/>
  <c r="E83" i="1"/>
  <c r="D83" i="1"/>
  <c r="F76" i="1"/>
  <c r="F75" i="1" s="1"/>
  <c r="E76" i="1"/>
  <c r="E75" i="1" s="1"/>
  <c r="D76" i="1"/>
  <c r="D75" i="1" s="1"/>
  <c r="F69" i="1"/>
  <c r="F68" i="1" s="1"/>
  <c r="E69" i="1"/>
  <c r="E68" i="1" s="1"/>
  <c r="D69" i="1"/>
  <c r="D68" i="1" s="1"/>
  <c r="F64" i="1"/>
  <c r="E64" i="1"/>
  <c r="D64" i="1"/>
  <c r="F61" i="1"/>
  <c r="E61" i="1"/>
  <c r="D61" i="1"/>
  <c r="F59" i="1"/>
  <c r="F58" i="1" s="1"/>
  <c r="E59" i="1"/>
  <c r="E58" i="1" s="1"/>
  <c r="D59" i="1"/>
  <c r="D58" i="1" s="1"/>
  <c r="F56" i="1"/>
  <c r="E56" i="1"/>
  <c r="D56" i="1"/>
  <c r="F53" i="1"/>
  <c r="E53" i="1"/>
  <c r="D53" i="1"/>
  <c r="F50" i="1"/>
  <c r="F49" i="1" s="1"/>
  <c r="F48" i="1" s="1"/>
  <c r="E50" i="1"/>
  <c r="E49" i="1" s="1"/>
  <c r="E48" i="1" s="1"/>
  <c r="D50" i="1"/>
  <c r="D49" i="1" s="1"/>
  <c r="D48" i="1" s="1"/>
  <c r="F45" i="1"/>
  <c r="F44" i="1" s="1"/>
  <c r="E45" i="1"/>
  <c r="E44" i="1" s="1"/>
  <c r="D45" i="1"/>
  <c r="D44" i="1" s="1"/>
  <c r="F39" i="1"/>
  <c r="F38" i="1" s="1"/>
  <c r="E39" i="1"/>
  <c r="E38" i="1" s="1"/>
  <c r="E34" i="1" s="1"/>
  <c r="D39" i="1"/>
  <c r="D38" i="1" s="1"/>
  <c r="F35" i="1"/>
  <c r="E35" i="1"/>
  <c r="D35" i="1"/>
  <c r="D34" i="1" s="1"/>
  <c r="F28" i="1"/>
  <c r="E28" i="1"/>
  <c r="D28" i="1"/>
  <c r="F25" i="1"/>
  <c r="E25" i="1"/>
  <c r="D25" i="1"/>
  <c r="F19" i="1"/>
  <c r="E19" i="1"/>
  <c r="D19" i="1"/>
  <c r="F17" i="1"/>
  <c r="E17" i="1"/>
  <c r="D17" i="1"/>
  <c r="D109" i="1" l="1"/>
  <c r="D108" i="1" s="1"/>
  <c r="I164" i="1"/>
  <c r="F164" i="1"/>
  <c r="E164" i="1"/>
  <c r="F74" i="1"/>
  <c r="F73" i="1" s="1"/>
  <c r="I16" i="1"/>
  <c r="I15" i="1" s="1"/>
  <c r="I34" i="1"/>
  <c r="E101" i="1"/>
  <c r="E100" i="1" s="1"/>
  <c r="E152" i="1"/>
  <c r="E151" i="1" s="1"/>
  <c r="E16" i="1"/>
  <c r="E15" i="1" s="1"/>
  <c r="D85" i="1"/>
  <c r="F119" i="1"/>
  <c r="E85" i="1"/>
  <c r="E109" i="1"/>
  <c r="E108" i="1" s="1"/>
  <c r="D137" i="1"/>
  <c r="D132" i="1" s="1"/>
  <c r="I119" i="1"/>
  <c r="I99" i="1" s="1"/>
  <c r="I137" i="1"/>
  <c r="I132" i="1" s="1"/>
  <c r="D52" i="1"/>
  <c r="E137" i="1"/>
  <c r="E132" i="1" s="1"/>
  <c r="F24" i="1"/>
  <c r="F23" i="1" s="1"/>
  <c r="F85" i="1"/>
  <c r="I74" i="1"/>
  <c r="I73" i="1" s="1"/>
  <c r="F137" i="1"/>
  <c r="F132" i="1" s="1"/>
  <c r="F152" i="1"/>
  <c r="F151" i="1" s="1"/>
  <c r="D119" i="1"/>
  <c r="D99" i="1" s="1"/>
  <c r="E24" i="1"/>
  <c r="E23" i="1" s="1"/>
  <c r="F52" i="1"/>
  <c r="F16" i="1"/>
  <c r="F15" i="1" s="1"/>
  <c r="D24" i="1"/>
  <c r="D23" i="1" s="1"/>
  <c r="E74" i="1"/>
  <c r="E73" i="1" s="1"/>
  <c r="F109" i="1"/>
  <c r="F108" i="1" s="1"/>
  <c r="E99" i="1"/>
  <c r="E52" i="1"/>
  <c r="E47" i="1" s="1"/>
  <c r="D74" i="1"/>
  <c r="D73" i="1" s="1"/>
  <c r="D16" i="1"/>
  <c r="D15" i="1" s="1"/>
  <c r="I24" i="1"/>
  <c r="I23" i="1" s="1"/>
  <c r="I52" i="1"/>
  <c r="I47" i="1" s="1"/>
  <c r="F34" i="1"/>
  <c r="F47" i="1"/>
  <c r="D47" i="1"/>
  <c r="F99" i="1" l="1"/>
  <c r="D14" i="1"/>
  <c r="E14" i="1"/>
  <c r="E13" i="1" s="1"/>
  <c r="D13" i="1"/>
  <c r="D11" i="1" s="1"/>
  <c r="E98" i="1"/>
  <c r="E97" i="1" s="1"/>
  <c r="I14" i="1"/>
  <c r="F14" i="1"/>
  <c r="F13" i="1" s="1"/>
  <c r="F98" i="1"/>
  <c r="F97" i="1" s="1"/>
  <c r="D98" i="1"/>
  <c r="D97" i="1" s="1"/>
  <c r="I98" i="1"/>
  <c r="I97" i="1" s="1"/>
  <c r="I13" i="1"/>
  <c r="I11" i="1" s="1"/>
  <c r="D12" i="1" l="1"/>
  <c r="I12" i="1"/>
  <c r="F12" i="1"/>
  <c r="F11" i="1"/>
  <c r="E12" i="1"/>
  <c r="E11" i="1"/>
  <c r="H184" i="1" l="1"/>
  <c r="G184" i="1"/>
  <c r="H181" i="1"/>
  <c r="G181" i="1"/>
  <c r="H177" i="1"/>
  <c r="H176" i="1" s="1"/>
  <c r="H175" i="1" s="1"/>
  <c r="G177" i="1"/>
  <c r="H171" i="1"/>
  <c r="H170" i="1" s="1"/>
  <c r="G171" i="1"/>
  <c r="H168" i="1"/>
  <c r="H167" i="1" s="1"/>
  <c r="H166" i="1" s="1"/>
  <c r="G168" i="1"/>
  <c r="H155" i="1"/>
  <c r="G155" i="1"/>
  <c r="H151" i="1"/>
  <c r="G151" i="1"/>
  <c r="H148" i="1"/>
  <c r="G148" i="1"/>
  <c r="H146" i="1"/>
  <c r="H145" i="1" s="1"/>
  <c r="G146" i="1"/>
  <c r="G145" i="1" s="1"/>
  <c r="H143" i="1"/>
  <c r="G143" i="1"/>
  <c r="H140" i="1"/>
  <c r="G140" i="1"/>
  <c r="H137" i="1"/>
  <c r="H136" i="1" s="1"/>
  <c r="H135" i="1" s="1"/>
  <c r="G137" i="1"/>
  <c r="G136" i="1" s="1"/>
  <c r="H132" i="1"/>
  <c r="H131" i="1" s="1"/>
  <c r="G132" i="1"/>
  <c r="H126" i="1"/>
  <c r="H125" i="1" s="1"/>
  <c r="G126" i="1"/>
  <c r="H123" i="1"/>
  <c r="G123" i="1"/>
  <c r="H119" i="1"/>
  <c r="G119" i="1"/>
  <c r="H113" i="1"/>
  <c r="G113" i="1"/>
  <c r="H110" i="1"/>
  <c r="G110" i="1"/>
  <c r="H104" i="1"/>
  <c r="G104" i="1"/>
  <c r="H102" i="1"/>
  <c r="G102" i="1"/>
  <c r="G170" i="1" l="1"/>
  <c r="H109" i="1"/>
  <c r="H108" i="1" s="1"/>
  <c r="G167" i="1"/>
  <c r="G176" i="1"/>
  <c r="H118" i="1"/>
  <c r="H180" i="1"/>
  <c r="G135" i="1"/>
  <c r="H101" i="1"/>
  <c r="H100" i="1" s="1"/>
  <c r="G131" i="1"/>
  <c r="G154" i="1"/>
  <c r="G153" i="1" s="1"/>
  <c r="H154" i="1"/>
  <c r="H153" i="1" s="1"/>
  <c r="G180" i="1"/>
  <c r="G101" i="1"/>
  <c r="G125" i="1"/>
  <c r="H165" i="1"/>
  <c r="H139" i="1"/>
  <c r="H134" i="1" s="1"/>
  <c r="G109" i="1"/>
  <c r="G139" i="1"/>
  <c r="G175" i="1" l="1"/>
  <c r="G166" i="1"/>
  <c r="H164" i="1"/>
  <c r="H99" i="1"/>
  <c r="H98" i="1" s="1"/>
  <c r="H97" i="1" s="1"/>
  <c r="G118" i="1"/>
  <c r="G100" i="1"/>
  <c r="G108" i="1"/>
  <c r="G134" i="1"/>
  <c r="G165" i="1" l="1"/>
  <c r="G99" i="1"/>
  <c r="G164" i="1" l="1"/>
  <c r="G98" i="1"/>
  <c r="G97" i="1" l="1"/>
  <c r="G17" i="1" l="1"/>
  <c r="H17" i="1"/>
  <c r="J17" i="1"/>
  <c r="K18" i="1"/>
  <c r="G19" i="1"/>
  <c r="H19" i="1"/>
  <c r="J19" i="1"/>
  <c r="K20" i="1"/>
  <c r="K21" i="1"/>
  <c r="K22" i="1"/>
  <c r="G25" i="1"/>
  <c r="H25" i="1"/>
  <c r="J25" i="1"/>
  <c r="K26" i="1"/>
  <c r="K27" i="1"/>
  <c r="G28" i="1"/>
  <c r="H28" i="1"/>
  <c r="J28" i="1"/>
  <c r="K29" i="1"/>
  <c r="K30" i="1"/>
  <c r="K31" i="1"/>
  <c r="K32" i="1"/>
  <c r="G34" i="1"/>
  <c r="H34" i="1"/>
  <c r="J34" i="1"/>
  <c r="K35" i="1"/>
  <c r="K36" i="1"/>
  <c r="K37" i="1"/>
  <c r="G38" i="1"/>
  <c r="H38" i="1"/>
  <c r="J38" i="1"/>
  <c r="K39" i="1"/>
  <c r="G41" i="1"/>
  <c r="H41" i="1"/>
  <c r="H40" i="1" s="1"/>
  <c r="J41" i="1"/>
  <c r="J40" i="1" s="1"/>
  <c r="K42" i="1"/>
  <c r="K43" i="1"/>
  <c r="K44" i="1"/>
  <c r="K45" i="1"/>
  <c r="G47" i="1"/>
  <c r="H47" i="1"/>
  <c r="H46" i="1" s="1"/>
  <c r="J47" i="1"/>
  <c r="J46" i="1" s="1"/>
  <c r="K48" i="1"/>
  <c r="G52" i="1"/>
  <c r="H52" i="1"/>
  <c r="H51" i="1" s="1"/>
  <c r="H50" i="1" s="1"/>
  <c r="J52" i="1"/>
  <c r="J51" i="1" s="1"/>
  <c r="J50" i="1" s="1"/>
  <c r="K53" i="1"/>
  <c r="G55" i="1"/>
  <c r="H55" i="1"/>
  <c r="J55" i="1"/>
  <c r="K56" i="1"/>
  <c r="K57" i="1"/>
  <c r="G58" i="1"/>
  <c r="H58" i="1"/>
  <c r="J58" i="1"/>
  <c r="K59" i="1"/>
  <c r="G61" i="1"/>
  <c r="H61" i="1"/>
  <c r="H60" i="1" s="1"/>
  <c r="J61" i="1"/>
  <c r="J60" i="1" s="1"/>
  <c r="K62" i="1"/>
  <c r="G63" i="1"/>
  <c r="H63" i="1"/>
  <c r="J63" i="1"/>
  <c r="K64" i="1"/>
  <c r="K65" i="1"/>
  <c r="K66" i="1"/>
  <c r="K67" i="1"/>
  <c r="G69" i="1"/>
  <c r="H69" i="1"/>
  <c r="H68" i="1" s="1"/>
  <c r="J69" i="1"/>
  <c r="J68" i="1" s="1"/>
  <c r="K70" i="1"/>
  <c r="K71" i="1"/>
  <c r="K72" i="1"/>
  <c r="G75" i="1"/>
  <c r="H75" i="1"/>
  <c r="J75" i="1"/>
  <c r="K76" i="1"/>
  <c r="K77" i="1"/>
  <c r="K78" i="1"/>
  <c r="K79" i="1"/>
  <c r="K80" i="1"/>
  <c r="K81" i="1"/>
  <c r="G82" i="1"/>
  <c r="H82" i="1"/>
  <c r="J82" i="1"/>
  <c r="K83" i="1"/>
  <c r="G85" i="1"/>
  <c r="H85" i="1"/>
  <c r="J85" i="1"/>
  <c r="K86" i="1"/>
  <c r="K87" i="1"/>
  <c r="G88" i="1"/>
  <c r="H88" i="1"/>
  <c r="J88" i="1"/>
  <c r="K89" i="1"/>
  <c r="K90" i="1"/>
  <c r="K47" i="1" l="1"/>
  <c r="K69" i="1"/>
  <c r="J84" i="1"/>
  <c r="K28" i="1"/>
  <c r="J24" i="1"/>
  <c r="J23" i="1" s="1"/>
  <c r="J16" i="1"/>
  <c r="J15" i="1" s="1"/>
  <c r="H16" i="1"/>
  <c r="H15" i="1" s="1"/>
  <c r="J33" i="1"/>
  <c r="K75" i="1"/>
  <c r="K58" i="1"/>
  <c r="K88" i="1"/>
  <c r="J74" i="1"/>
  <c r="J73" i="1" s="1"/>
  <c r="G74" i="1"/>
  <c r="G73" i="1" s="1"/>
  <c r="J54" i="1"/>
  <c r="J49" i="1" s="1"/>
  <c r="K17" i="1"/>
  <c r="H54" i="1"/>
  <c r="H49" i="1" s="1"/>
  <c r="K38" i="1"/>
  <c r="H84" i="1"/>
  <c r="G68" i="1"/>
  <c r="K68" i="1" s="1"/>
  <c r="K63" i="1"/>
  <c r="K41" i="1"/>
  <c r="H24" i="1"/>
  <c r="H23" i="1" s="1"/>
  <c r="K19" i="1"/>
  <c r="G46" i="1"/>
  <c r="K46" i="1" s="1"/>
  <c r="G40" i="1"/>
  <c r="K40" i="1" s="1"/>
  <c r="G84" i="1"/>
  <c r="K85" i="1"/>
  <c r="K55" i="1"/>
  <c r="H33" i="1"/>
  <c r="K25" i="1"/>
  <c r="G24" i="1"/>
  <c r="G16" i="1"/>
  <c r="K82" i="1"/>
  <c r="H74" i="1"/>
  <c r="H73" i="1" s="1"/>
  <c r="G60" i="1"/>
  <c r="K60" i="1" s="1"/>
  <c r="K61" i="1"/>
  <c r="G51" i="1"/>
  <c r="K52" i="1"/>
  <c r="K34" i="1"/>
  <c r="J14" i="1" l="1"/>
  <c r="J13" i="1" s="1"/>
  <c r="J11" i="1" s="1"/>
  <c r="H14" i="1"/>
  <c r="H13" i="1" s="1"/>
  <c r="K84" i="1"/>
  <c r="G33" i="1"/>
  <c r="K73" i="1"/>
  <c r="K24" i="1"/>
  <c r="G23" i="1"/>
  <c r="K23" i="1" s="1"/>
  <c r="K33" i="1"/>
  <c r="K74" i="1"/>
  <c r="K16" i="1"/>
  <c r="G15" i="1"/>
  <c r="G54" i="1"/>
  <c r="K54" i="1" s="1"/>
  <c r="K51" i="1"/>
  <c r="G50" i="1"/>
  <c r="H11" i="1" l="1"/>
  <c r="H12" i="1"/>
  <c r="J12" i="1"/>
  <c r="K15" i="1"/>
  <c r="G14" i="1"/>
  <c r="K50" i="1"/>
  <c r="G49" i="1"/>
  <c r="K49" i="1" s="1"/>
  <c r="G13" i="1" l="1"/>
  <c r="K14" i="1"/>
  <c r="K13" i="1" l="1"/>
  <c r="G12" i="1"/>
  <c r="K12" i="1" s="1"/>
  <c r="G11" i="1"/>
  <c r="K11" i="1" s="1"/>
</calcChain>
</file>

<file path=xl/sharedStrings.xml><?xml version="1.0" encoding="utf-8"?>
<sst xmlns="http://schemas.openxmlformats.org/spreadsheetml/2006/main" count="451" uniqueCount="273">
  <si>
    <t>Cont de executie - Venituri - Bugetul local</t>
  </si>
  <si>
    <t>Trimestrul: 4, Anul: 2020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</si>
  <si>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</si>
  <si>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</si>
  <si>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</si>
  <si>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</si>
  <si>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</si>
  <si>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</si>
  <si>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</si>
  <si>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</si>
  <si>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</si>
  <si>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</si>
  <si>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</si>
  <si>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</si>
  <si>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</si>
  <si>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</si>
  <si>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</si>
  <si>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</si>
  <si>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</si>
  <si>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</si>
  <si>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</si>
  <si>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</si>
  <si>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</si>
  <si>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</si>
  <si>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</si>
  <si>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</si>
  <si>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</si>
  <si>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</si>
  <si>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</si>
  <si>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</si>
  <si>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</si>
  <si>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</si>
  <si>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</si>
  <si>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</si>
  <si>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</si>
  <si>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</si>
  <si>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</si>
  <si>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</si>
  <si>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</si>
  <si>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</si>
  <si>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</si>
  <si>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</si>
  <si>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</si>
  <si>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</si>
  <si>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</si>
  <si>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</si>
  <si>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</si>
  <si>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</si>
  <si>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</si>
  <si>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</si>
  <si>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</si>
  <si>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</si>
  <si>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</si>
  <si>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</si>
  <si>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</si>
  <si>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</si>
  <si>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</si>
  <si>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</si>
  <si>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</si>
  <si>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</si>
  <si>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</si>
  <si>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</si>
  <si>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</si>
  <si>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</si>
  <si>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</si>
  <si>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</si>
  <si>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</si>
  <si>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</si>
  <si>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</si>
  <si>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</si>
  <si>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</si>
  <si>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</si>
  <si>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</si>
  <si>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</si>
  <si>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</si>
  <si>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</si>
  <si>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</si>
  <si>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</si>
  <si>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</si>
  <si>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</si>
  <si>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</si>
  <si>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</si>
  <si>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</si>
  <si>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</si>
  <si>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</si>
  <si>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</si>
  <si>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</si>
  <si>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</si>
  <si>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</si>
  <si>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</si>
  <si>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</si>
  <si>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39</t>
  </si>
  <si>
    <t>42</t>
  </si>
  <si>
    <t>43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</si>
  <si>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</si>
  <si>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</si>
  <si>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</si>
  <si>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</si>
  <si>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</si>
  <si>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</si>
  <si>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</si>
  <si>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</si>
  <si>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</si>
  <si>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</si>
  <si>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</si>
  <si>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</si>
  <si>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</si>
  <si>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</si>
  <si>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</si>
  <si>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</si>
  <si>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</si>
  <si>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</si>
  <si>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</si>
  <si>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</si>
  <si>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</si>
  <si>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</si>
  <si>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</si>
  <si>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</si>
  <si>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</si>
  <si>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</si>
  <si>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</si>
  <si>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</si>
  <si>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</si>
  <si>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</si>
  <si>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</si>
  <si>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</si>
  <si>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</si>
  <si>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</si>
  <si>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</si>
  <si>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</si>
  <si>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</si>
  <si>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</si>
  <si>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</si>
  <si>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</si>
  <si>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</si>
  <si>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</si>
  <si>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</si>
  <si>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</si>
  <si>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</si>
  <si>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</si>
  <si>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</si>
  <si>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</si>
  <si>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</si>
  <si>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</si>
  <si>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</si>
  <si>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78</t>
  </si>
  <si>
    <t>Alte venituri din prestari de servicii si alte activitati</t>
  </si>
  <si>
    <t>33.02.50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</si>
  <si>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</si>
  <si>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</si>
  <si>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</si>
  <si>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</si>
  <si>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</si>
  <si>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</si>
  <si>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</si>
  <si>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</si>
  <si>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</si>
  <si>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</si>
  <si>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</si>
  <si>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</si>
  <si>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</si>
  <si>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</si>
  <si>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</si>
  <si>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</si>
  <si>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</si>
  <si>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</si>
  <si>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</si>
  <si>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</si>
  <si>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</si>
  <si>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104</t>
  </si>
  <si>
    <t>Alte venituri</t>
  </si>
  <si>
    <t>36.02.50</t>
  </si>
  <si>
    <t>107</t>
  </si>
  <si>
    <t>Vărsăminte din secţiunea de funcţionare pentru finanţarea secţiunii de dezvoltare a bugetului local (cu semnul minus)</t>
  </si>
  <si>
    <t>37.02.03</t>
  </si>
  <si>
    <t>108</t>
  </si>
  <si>
    <t>Vărsăminte din secţiunea de funcţionare</t>
  </si>
  <si>
    <t>37.02.04</t>
  </si>
  <si>
    <t>111</t>
  </si>
  <si>
    <t>II. VENITURI DIN CAPITAL (cod 39.02)</t>
  </si>
  <si>
    <t>00.15</t>
  </si>
  <si>
    <t>112</t>
  </si>
  <si>
    <t>Venituri din valorificarea unor bunuri  (cod 39.02.01+39.02.03+39.02.04+39.02.07+39.02.10)</t>
  </si>
  <si>
    <t>39.02</t>
  </si>
  <si>
    <t>113</t>
  </si>
  <si>
    <t>Venituri din valorificarea unor bunuri ale institutiilor publice</t>
  </si>
  <si>
    <t>39.02.01</t>
  </si>
  <si>
    <t>114</t>
  </si>
  <si>
    <t>Venituri din vanzarea locuintelor construite din fondurile statului</t>
  </si>
  <si>
    <t>39.02.03</t>
  </si>
  <si>
    <t>116</t>
  </si>
  <si>
    <t>Venituri din vanzarea unor bunuri apartinand domeniului privat</t>
  </si>
  <si>
    <t>39.02.07</t>
  </si>
  <si>
    <t>134</t>
  </si>
  <si>
    <t>IV.  SUBVENTII (cod 00.18)</t>
  </si>
  <si>
    <t>00.17</t>
  </si>
  <si>
    <t>135</t>
  </si>
  <si>
    <t>SUBVENTII DE LA ALTE NIVELE ALE ADMINISTRATIEI PUBLICE (cod 42.02+43.02)</t>
  </si>
  <si>
    <t>00.18</t>
  </si>
  <si>
    <t>136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</si>
  <si>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</si>
  <si>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</si>
  <si>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166</t>
  </si>
  <si>
    <t>Subventii primite din Fondul de Interventie</t>
  </si>
  <si>
    <t>42.02.28</t>
  </si>
  <si>
    <t>170</t>
  </si>
  <si>
    <t>42.02.34</t>
  </si>
  <si>
    <t>194</t>
  </si>
  <si>
    <t>Finantarea programelor nationale de dezvoltare locala</t>
  </si>
  <si>
    <t>42.02.65</t>
  </si>
  <si>
    <t>197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</si>
  <si>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</si>
  <si>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</si>
  <si>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202</t>
  </si>
  <si>
    <t>204</t>
  </si>
  <si>
    <t>206</t>
  </si>
  <si>
    <t>Subventii de la alte administratii (cod. 43.02.01+43.02.04+43.02.07+43.02.08+43.02.20+43.02.21)</t>
  </si>
  <si>
    <t>43.02</t>
  </si>
  <si>
    <t>210</t>
  </si>
  <si>
    <t>Subventii primite  de la bugetele consiliilor locale si judetene pentru ajutoare  în situatii de extrema dificultate</t>
  </si>
  <si>
    <t>43.02.08</t>
  </si>
  <si>
    <t>299</t>
  </si>
  <si>
    <t>Sume primite de la UE/alti donatori in contul platilor efectuate si prefinantari aferente cadrului financiar 2014-2020</t>
  </si>
  <si>
    <t>48.02</t>
  </si>
  <si>
    <t>300</t>
  </si>
  <si>
    <t>Fondul European de Dezvoltare Regionala (FEDR)</t>
  </si>
  <si>
    <t>48.02.01</t>
  </si>
  <si>
    <t>301</t>
  </si>
  <si>
    <t xml:space="preserve">  Sume primite in contul platilor efectuate in anul curent</t>
  </si>
  <si>
    <t>48.02.01.01</t>
  </si>
  <si>
    <t>302</t>
  </si>
  <si>
    <t xml:space="preserve">  Sume primite in contul platilor efectuate in anii anteriori</t>
  </si>
  <si>
    <t>48.02.01.02</t>
  </si>
  <si>
    <t>304</t>
  </si>
  <si>
    <t>Fondul Social European (FSE)</t>
  </si>
  <si>
    <t>48.02.02</t>
  </si>
  <si>
    <t>305</t>
  </si>
  <si>
    <t>48.02.02.01</t>
  </si>
  <si>
    <t>307</t>
  </si>
  <si>
    <t xml:space="preserve">  Prefinantare</t>
  </si>
  <si>
    <t>48.02.02.03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</si>
  <si>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</si>
  <si>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</si>
  <si>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</si>
  <si>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</si>
  <si>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</si>
  <si>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</si>
  <si>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</si>
  <si>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</si>
  <si>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</si>
  <si>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</si>
  <si>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</si>
  <si>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</si>
  <si>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</si>
  <si>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ERHAN RODICA</t>
  </si>
  <si>
    <t>Prevederi bugetare inițiale</t>
  </si>
  <si>
    <t>Prevederi bugetare definitive</t>
  </si>
  <si>
    <t>VENITURI PROPRII   (cod 00.02-11.02-37.02+00.15)</t>
  </si>
  <si>
    <t>Cote si sume defalcate din impozitul pe venit (cod 04.02.01+04.02.04+04.02.05+04.02.06)</t>
  </si>
  <si>
    <t xml:space="preserve">Impozitul pe terenul din extravilan   *) </t>
  </si>
  <si>
    <t>07.02.02.03</t>
  </si>
  <si>
    <t>Sume primite din Fondul de Solidaritate al Uniunii Europene</t>
  </si>
  <si>
    <t>37.02.05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</si>
  <si>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</si>
  <si>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</si>
  <si>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</si>
  <si>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</si>
  <si>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Subventii pentru acordarea ajutorului pentru incalzirea locuintei si a suplimentului de energie alocate pentru consumul de combustibili solizi si/sau petrolieri</t>
  </si>
  <si>
    <t>Subventii din bugetul de stat pentru finantarea sanatatii</t>
  </si>
  <si>
    <t>42.02.41</t>
  </si>
  <si>
    <t>48.02.02.02</t>
  </si>
  <si>
    <t>SECRETAR GENERAL,</t>
  </si>
  <si>
    <t>MUNICIPIUL CÂMPULUNG MOLDOVENESC                                                               ANEXA NR. 1 LA HCL NR. 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</si>
</sst>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0" xfId="0" applyFont="1"/>
    <xf numFmtId="49" fontId="6" fillId="0" borderId="0" xfId="0" applyNumberFormat="1" applyFont="1" applyAlignment="1">
      <alignment wrapText="1" shrinkToFit="1"/>
    </xf>
    <xf numFmtId="49" fontId="7" fillId="0" borderId="2" xfId="0" applyNumberFormat="1" applyFont="1" applyBorder="1" applyAlignment="1">
      <alignment wrapText="1" shrinkToFit="1"/>
    </xf>
    <xf numFmtId="4" fontId="7" fillId="0" borderId="2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 shrinkToFit="1"/>
    </xf>
    <xf numFmtId="4" fontId="7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 shrinkToFit="1"/>
    </xf>
    <xf numFmtId="4" fontId="2" fillId="0" borderId="0" xfId="0" applyNumberFormat="1" applyFont="1" applyBorder="1" applyAlignment="1">
      <alignment wrapTex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"/>
  <sheetViews>
    <sheetView tabSelected="1" topLeftCell="B1" workbookViewId="0">
      <selection sqref="A1:K1"/>
    </sheetView>
  </sheetViews>
  <sheetFormatPr defaultRowHeight="15" x14ac:dyDescent="0.25"/>
  <cols>
    <col min="1" max="1" width="4" hidden="1" customWidth="1"/>
    <col min="2" max="2" width="41.85546875" customWidth="1"/>
    <col min="3" max="3" width="10.42578125" customWidth="1"/>
    <col min="4" max="4" width="13" customWidth="1"/>
    <col min="5" max="5" width="13.85546875" customWidth="1"/>
    <col min="6" max="6" width="15.140625" hidden="1" customWidth="1"/>
    <col min="7" max="7" width="18.7109375" hidden="1" customWidth="1"/>
    <col min="8" max="8" width="15.7109375" hidden="1" customWidth="1"/>
    <col min="9" max="9" width="14" customWidth="1"/>
    <col min="10" max="11" width="14.42578125" hidden="1" customWidth="1"/>
  </cols>
  <sheetData>
    <row r="1" spans="1:11" x14ac:dyDescent="0.25">
      <c r="A1" s="16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 t="s">
        <v>245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69.9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thickBot="1" x14ac:dyDescent="0.3"/>
    <row r="6" spans="1:11" s="1" customFormat="1" ht="15.75" customHeight="1" thickBot="1" x14ac:dyDescent="0.3">
      <c r="A6" s="19" t="s">
        <v>2</v>
      </c>
      <c r="B6" s="19"/>
      <c r="C6" s="19" t="s">
        <v>4</v>
      </c>
      <c r="D6" s="20" t="s">
        <v>255</v>
      </c>
      <c r="E6" s="20" t="s">
        <v>256</v>
      </c>
      <c r="F6" s="19" t="s">
        <v>6</v>
      </c>
      <c r="G6" s="19"/>
      <c r="H6" s="19"/>
      <c r="I6" s="19" t="s">
        <v>11</v>
      </c>
      <c r="J6" s="19" t="s">
        <v>12</v>
      </c>
      <c r="K6" s="19" t="s">
        <v>13</v>
      </c>
    </row>
    <row r="7" spans="1:11" s="1" customFormat="1" ht="15.75" thickBot="1" x14ac:dyDescent="0.3">
      <c r="A7" s="19"/>
      <c r="B7" s="19"/>
      <c r="C7" s="19"/>
      <c r="D7" s="21"/>
      <c r="E7" s="21"/>
      <c r="F7" s="19" t="s">
        <v>7</v>
      </c>
      <c r="G7" s="19" t="s">
        <v>9</v>
      </c>
      <c r="H7" s="19" t="s">
        <v>10</v>
      </c>
      <c r="I7" s="19"/>
      <c r="J7" s="19"/>
      <c r="K7" s="19"/>
    </row>
    <row r="8" spans="1:11" s="1" customFormat="1" ht="15.75" thickBot="1" x14ac:dyDescent="0.3">
      <c r="A8" s="19"/>
      <c r="B8" s="19"/>
      <c r="C8" s="19"/>
      <c r="D8" s="21"/>
      <c r="E8" s="21"/>
      <c r="F8" s="19"/>
      <c r="G8" s="19"/>
      <c r="H8" s="19"/>
      <c r="I8" s="19"/>
      <c r="J8" s="19"/>
      <c r="K8" s="19"/>
    </row>
    <row r="9" spans="1:11" s="1" customFormat="1" ht="15.75" thickBot="1" x14ac:dyDescent="0.3">
      <c r="A9" s="19"/>
      <c r="B9" s="19"/>
      <c r="C9" s="19"/>
      <c r="D9" s="22"/>
      <c r="E9" s="22"/>
      <c r="F9" s="19"/>
      <c r="G9" s="19"/>
      <c r="H9" s="19"/>
      <c r="I9" s="19"/>
      <c r="J9" s="19"/>
      <c r="K9" s="19"/>
    </row>
    <row r="10" spans="1:11" s="1" customFormat="1" ht="15.75" thickBot="1" x14ac:dyDescent="0.3">
      <c r="A10" s="19" t="s">
        <v>3</v>
      </c>
      <c r="B10" s="19"/>
      <c r="C10" s="2" t="s">
        <v>5</v>
      </c>
      <c r="D10" s="2">
        <v>1</v>
      </c>
      <c r="E10" s="2">
        <v>2</v>
      </c>
      <c r="F10" s="2" t="s">
        <v>8</v>
      </c>
      <c r="G10" s="2">
        <v>4</v>
      </c>
      <c r="H10" s="2">
        <v>5</v>
      </c>
      <c r="I10" s="2">
        <v>6</v>
      </c>
      <c r="J10" s="2">
        <v>7</v>
      </c>
      <c r="K10" s="2" t="s">
        <v>14</v>
      </c>
    </row>
    <row r="11" spans="1:11" s="1" customFormat="1" ht="22.5" x14ac:dyDescent="0.25">
      <c r="A11" s="5" t="s">
        <v>15</v>
      </c>
      <c r="B11" s="10" t="s">
        <v>16</v>
      </c>
      <c r="C11" s="10" t="s">
        <v>17</v>
      </c>
      <c r="D11" s="11">
        <f>D13+D68+D73+D85</f>
        <v>55517579</v>
      </c>
      <c r="E11" s="11">
        <f>E13+E68+E73+E85</f>
        <v>61689868</v>
      </c>
      <c r="F11" s="11">
        <f>F13+F68+F73+F85</f>
        <v>52543643</v>
      </c>
      <c r="G11" s="6">
        <f>G13+G68+G73+G84</f>
        <v>7083047</v>
      </c>
      <c r="H11" s="6">
        <f>H13+H68+H73+H84</f>
        <v>59165183</v>
      </c>
      <c r="I11" s="11">
        <f>I13+I68+I73+I85</f>
        <v>52543643</v>
      </c>
      <c r="J11" s="6">
        <f>J13+J68+J73+J84</f>
        <v>194887</v>
      </c>
      <c r="K11" s="6">
        <f t="shared" ref="K11:K42" si="0">F11-I11-J11</f>
        <v>-194887</v>
      </c>
    </row>
    <row r="12" spans="1:11" s="1" customFormat="1" ht="22.5" x14ac:dyDescent="0.25">
      <c r="A12" s="5" t="s">
        <v>18</v>
      </c>
      <c r="B12" s="10" t="s">
        <v>257</v>
      </c>
      <c r="C12" s="10" t="s">
        <v>19</v>
      </c>
      <c r="D12" s="11">
        <f>D13-D35-D64+D68</f>
        <v>24884200</v>
      </c>
      <c r="E12" s="11">
        <f>E13-E35-E64+E68</f>
        <v>27540737</v>
      </c>
      <c r="F12" s="11">
        <f>F13-F35-F64+F68</f>
        <v>27152662</v>
      </c>
      <c r="G12" s="6">
        <f>G13-G34+G68</f>
        <v>7083047</v>
      </c>
      <c r="H12" s="6">
        <f>H13-H34+H68</f>
        <v>24661490</v>
      </c>
      <c r="I12" s="11">
        <f>I13-I35-I64+I68</f>
        <v>27152662</v>
      </c>
      <c r="J12" s="6">
        <f>J13-J34+J68</f>
        <v>194887</v>
      </c>
      <c r="K12" s="6">
        <f t="shared" si="0"/>
        <v>-194887</v>
      </c>
    </row>
    <row r="13" spans="1:11" s="1" customFormat="1" x14ac:dyDescent="0.25">
      <c r="A13" s="5" t="s">
        <v>20</v>
      </c>
      <c r="B13" s="10" t="s">
        <v>21</v>
      </c>
      <c r="C13" s="10" t="s">
        <v>22</v>
      </c>
      <c r="D13" s="11">
        <f>D14+D47</f>
        <v>41610200</v>
      </c>
      <c r="E13" s="11">
        <f>E14+E47</f>
        <v>46184508</v>
      </c>
      <c r="F13" s="11">
        <f>F14+F47</f>
        <v>45766360</v>
      </c>
      <c r="G13" s="6">
        <f>G14+G49</f>
        <v>7083047</v>
      </c>
      <c r="H13" s="6">
        <f>H14+H49</f>
        <v>41874439</v>
      </c>
      <c r="I13" s="11">
        <f>I14+I47</f>
        <v>45766360</v>
      </c>
      <c r="J13" s="6">
        <f>J14+J49</f>
        <v>194887</v>
      </c>
      <c r="K13" s="6">
        <f t="shared" si="0"/>
        <v>-194887</v>
      </c>
    </row>
    <row r="14" spans="1:11" s="1" customFormat="1" ht="22.5" x14ac:dyDescent="0.25">
      <c r="A14" s="5" t="s">
        <v>23</v>
      </c>
      <c r="B14" s="10" t="s">
        <v>24</v>
      </c>
      <c r="C14" s="10" t="s">
        <v>25</v>
      </c>
      <c r="D14" s="11">
        <f>D15+D23+D34+D44</f>
        <v>34569000</v>
      </c>
      <c r="E14" s="11">
        <f>E15+E23+E34+E44</f>
        <v>38158436</v>
      </c>
      <c r="F14" s="11">
        <f>F15+F23+F34+F44</f>
        <v>37950285</v>
      </c>
      <c r="G14" s="6">
        <f>G15+G23+G33+G46</f>
        <v>4270342</v>
      </c>
      <c r="H14" s="6">
        <f>H15+H23+H33+H46</f>
        <v>35188825</v>
      </c>
      <c r="I14" s="11">
        <f>I15+I23+I34+I44</f>
        <v>37950285</v>
      </c>
      <c r="J14" s="6">
        <f>J15+J23+J33+J46</f>
        <v>189465</v>
      </c>
      <c r="K14" s="6">
        <f t="shared" si="0"/>
        <v>-189465</v>
      </c>
    </row>
    <row r="15" spans="1:11" s="1" customFormat="1" ht="22.5" x14ac:dyDescent="0.25">
      <c r="A15" s="5" t="s">
        <v>26</v>
      </c>
      <c r="B15" s="10" t="s">
        <v>27</v>
      </c>
      <c r="C15" s="10" t="s">
        <v>28</v>
      </c>
      <c r="D15" s="11">
        <f t="shared" ref="D15:J15" si="1">+D16</f>
        <v>12461000</v>
      </c>
      <c r="E15" s="11">
        <f t="shared" si="1"/>
        <v>13524000</v>
      </c>
      <c r="F15" s="11">
        <f t="shared" si="1"/>
        <v>13284791</v>
      </c>
      <c r="G15" s="6">
        <f t="shared" si="1"/>
        <v>0</v>
      </c>
      <c r="H15" s="6">
        <f t="shared" si="1"/>
        <v>12515796</v>
      </c>
      <c r="I15" s="11">
        <f t="shared" si="1"/>
        <v>13284791</v>
      </c>
      <c r="J15" s="6">
        <f t="shared" si="1"/>
        <v>0</v>
      </c>
      <c r="K15" s="6">
        <f t="shared" si="0"/>
        <v>0</v>
      </c>
    </row>
    <row r="16" spans="1:11" s="1" customFormat="1" ht="33" x14ac:dyDescent="0.25">
      <c r="A16" s="5" t="s">
        <v>29</v>
      </c>
      <c r="B16" s="10" t="s">
        <v>30</v>
      </c>
      <c r="C16" s="10" t="s">
        <v>31</v>
      </c>
      <c r="D16" s="11">
        <f t="shared" ref="D16:J16" si="2">D17+D19</f>
        <v>12461000</v>
      </c>
      <c r="E16" s="11">
        <f t="shared" si="2"/>
        <v>13524000</v>
      </c>
      <c r="F16" s="11">
        <f t="shared" si="2"/>
        <v>13284791</v>
      </c>
      <c r="G16" s="6">
        <f t="shared" si="2"/>
        <v>0</v>
      </c>
      <c r="H16" s="6">
        <f t="shared" si="2"/>
        <v>12515796</v>
      </c>
      <c r="I16" s="11">
        <f t="shared" si="2"/>
        <v>13284791</v>
      </c>
      <c r="J16" s="6">
        <f t="shared" si="2"/>
        <v>0</v>
      </c>
      <c r="K16" s="6">
        <f t="shared" si="0"/>
        <v>0</v>
      </c>
    </row>
    <row r="17" spans="1:11" s="1" customFormat="1" x14ac:dyDescent="0.25">
      <c r="A17" s="5" t="s">
        <v>32</v>
      </c>
      <c r="B17" s="10" t="s">
        <v>33</v>
      </c>
      <c r="C17" s="10" t="s">
        <v>34</v>
      </c>
      <c r="D17" s="11">
        <f t="shared" ref="D17:J17" si="3">+D18</f>
        <v>26000</v>
      </c>
      <c r="E17" s="11">
        <f t="shared" si="3"/>
        <v>54000</v>
      </c>
      <c r="F17" s="11">
        <f t="shared" si="3"/>
        <v>54054</v>
      </c>
      <c r="G17" s="6">
        <f t="shared" si="3"/>
        <v>0</v>
      </c>
      <c r="H17" s="6">
        <f t="shared" si="3"/>
        <v>26123</v>
      </c>
      <c r="I17" s="11">
        <f t="shared" si="3"/>
        <v>54054</v>
      </c>
      <c r="J17" s="6">
        <f t="shared" si="3"/>
        <v>0</v>
      </c>
      <c r="K17" s="6">
        <f t="shared" si="0"/>
        <v>0</v>
      </c>
    </row>
    <row r="18" spans="1:11" s="1" customFormat="1" ht="22.5" x14ac:dyDescent="0.25">
      <c r="A18" s="5" t="s">
        <v>35</v>
      </c>
      <c r="B18" s="10" t="s">
        <v>36</v>
      </c>
      <c r="C18" s="10" t="s">
        <v>37</v>
      </c>
      <c r="D18" s="11">
        <v>26000</v>
      </c>
      <c r="E18" s="11">
        <v>54000</v>
      </c>
      <c r="F18" s="11">
        <v>54054</v>
      </c>
      <c r="G18" s="6">
        <v>0</v>
      </c>
      <c r="H18" s="6">
        <v>26123</v>
      </c>
      <c r="I18" s="11">
        <v>54054</v>
      </c>
      <c r="J18" s="6">
        <v>0</v>
      </c>
      <c r="K18" s="6">
        <f t="shared" si="0"/>
        <v>0</v>
      </c>
    </row>
    <row r="19" spans="1:11" s="1" customFormat="1" ht="22.5" x14ac:dyDescent="0.25">
      <c r="A19" s="5" t="s">
        <v>38</v>
      </c>
      <c r="B19" s="10" t="s">
        <v>258</v>
      </c>
      <c r="C19" s="10" t="s">
        <v>39</v>
      </c>
      <c r="D19" s="11">
        <f t="shared" ref="D19:J19" si="4">D20+D21+D22</f>
        <v>12435000</v>
      </c>
      <c r="E19" s="11">
        <f t="shared" si="4"/>
        <v>13470000</v>
      </c>
      <c r="F19" s="11">
        <f t="shared" si="4"/>
        <v>13230737</v>
      </c>
      <c r="G19" s="6">
        <f t="shared" si="4"/>
        <v>0</v>
      </c>
      <c r="H19" s="6">
        <f t="shared" si="4"/>
        <v>12489673</v>
      </c>
      <c r="I19" s="11">
        <f t="shared" si="4"/>
        <v>13230737</v>
      </c>
      <c r="J19" s="6">
        <f t="shared" si="4"/>
        <v>0</v>
      </c>
      <c r="K19" s="6">
        <f t="shared" si="0"/>
        <v>0</v>
      </c>
    </row>
    <row r="20" spans="1:11" s="1" customFormat="1" x14ac:dyDescent="0.25">
      <c r="A20" s="5" t="s">
        <v>40</v>
      </c>
      <c r="B20" s="10" t="s">
        <v>41</v>
      </c>
      <c r="C20" s="10" t="s">
        <v>42</v>
      </c>
      <c r="D20" s="11">
        <v>10409000</v>
      </c>
      <c r="E20" s="11">
        <v>11007000</v>
      </c>
      <c r="F20" s="11">
        <v>10773745</v>
      </c>
      <c r="G20" s="6">
        <v>0</v>
      </c>
      <c r="H20" s="6">
        <v>9775342</v>
      </c>
      <c r="I20" s="11">
        <v>10773745</v>
      </c>
      <c r="J20" s="6">
        <v>0</v>
      </c>
      <c r="K20" s="6">
        <f t="shared" si="0"/>
        <v>0</v>
      </c>
    </row>
    <row r="21" spans="1:11" s="1" customFormat="1" ht="22.5" x14ac:dyDescent="0.25">
      <c r="A21" s="5" t="s">
        <v>43</v>
      </c>
      <c r="B21" s="10" t="s">
        <v>44</v>
      </c>
      <c r="C21" s="10" t="s">
        <v>45</v>
      </c>
      <c r="D21" s="11">
        <v>826000</v>
      </c>
      <c r="E21" s="11">
        <v>863000</v>
      </c>
      <c r="F21" s="11">
        <v>856992</v>
      </c>
      <c r="G21" s="6">
        <v>0</v>
      </c>
      <c r="H21" s="6">
        <v>883386</v>
      </c>
      <c r="I21" s="11">
        <v>856992</v>
      </c>
      <c r="J21" s="6">
        <v>0</v>
      </c>
      <c r="K21" s="6">
        <f t="shared" si="0"/>
        <v>0</v>
      </c>
    </row>
    <row r="22" spans="1:11" s="1" customFormat="1" ht="22.5" x14ac:dyDescent="0.25">
      <c r="A22" s="5" t="s">
        <v>46</v>
      </c>
      <c r="B22" s="10" t="s">
        <v>47</v>
      </c>
      <c r="C22" s="10" t="s">
        <v>48</v>
      </c>
      <c r="D22" s="11">
        <v>1200000</v>
      </c>
      <c r="E22" s="11">
        <v>1600000</v>
      </c>
      <c r="F22" s="11">
        <v>1600000</v>
      </c>
      <c r="G22" s="6">
        <v>0</v>
      </c>
      <c r="H22" s="6">
        <v>1830945</v>
      </c>
      <c r="I22" s="11">
        <v>1600000</v>
      </c>
      <c r="J22" s="6">
        <v>0</v>
      </c>
      <c r="K22" s="6">
        <f t="shared" si="0"/>
        <v>0</v>
      </c>
    </row>
    <row r="23" spans="1:11" s="1" customFormat="1" ht="22.5" x14ac:dyDescent="0.25">
      <c r="A23" s="5" t="s">
        <v>49</v>
      </c>
      <c r="B23" s="10" t="s">
        <v>50</v>
      </c>
      <c r="C23" s="10" t="s">
        <v>51</v>
      </c>
      <c r="D23" s="11">
        <f t="shared" ref="D23:J23" si="5">D24</f>
        <v>3835000</v>
      </c>
      <c r="E23" s="11">
        <f t="shared" si="5"/>
        <v>4479086</v>
      </c>
      <c r="F23" s="11">
        <f t="shared" si="5"/>
        <v>4481294</v>
      </c>
      <c r="G23" s="6">
        <f t="shared" si="5"/>
        <v>3538611</v>
      </c>
      <c r="H23" s="6">
        <f t="shared" si="5"/>
        <v>3677164</v>
      </c>
      <c r="I23" s="11">
        <f t="shared" si="5"/>
        <v>4481294</v>
      </c>
      <c r="J23" s="6">
        <f t="shared" si="5"/>
        <v>95218</v>
      </c>
      <c r="K23" s="6">
        <f t="shared" si="0"/>
        <v>-95218</v>
      </c>
    </row>
    <row r="24" spans="1:11" s="1" customFormat="1" ht="22.5" x14ac:dyDescent="0.25">
      <c r="A24" s="5" t="s">
        <v>52</v>
      </c>
      <c r="B24" s="10" t="s">
        <v>53</v>
      </c>
      <c r="C24" s="10" t="s">
        <v>54</v>
      </c>
      <c r="D24" s="11">
        <f>D25+D28+D32+D33</f>
        <v>3835000</v>
      </c>
      <c r="E24" s="11">
        <f>E25+E28+E32+E33</f>
        <v>4479086</v>
      </c>
      <c r="F24" s="11">
        <f>F25+F28+F32+F33</f>
        <v>4481294</v>
      </c>
      <c r="G24" s="6">
        <f>G25+G28+G31+G32</f>
        <v>3538611</v>
      </c>
      <c r="H24" s="6">
        <f>H25+H28+H31+H32</f>
        <v>3677164</v>
      </c>
      <c r="I24" s="11">
        <f>I25+I28+I32+I33</f>
        <v>4481294</v>
      </c>
      <c r="J24" s="6">
        <f>J25+J28+J31+J32</f>
        <v>95218</v>
      </c>
      <c r="K24" s="6">
        <f t="shared" si="0"/>
        <v>-95218</v>
      </c>
    </row>
    <row r="25" spans="1:11" s="1" customFormat="1" ht="22.5" x14ac:dyDescent="0.25">
      <c r="A25" s="5" t="s">
        <v>55</v>
      </c>
      <c r="B25" s="10" t="s">
        <v>56</v>
      </c>
      <c r="C25" s="10" t="s">
        <v>57</v>
      </c>
      <c r="D25" s="11">
        <f t="shared" ref="D25:J25" si="6">D26+D27</f>
        <v>2356000</v>
      </c>
      <c r="E25" s="11">
        <f t="shared" si="6"/>
        <v>2723086</v>
      </c>
      <c r="F25" s="11">
        <f t="shared" si="6"/>
        <v>2852336</v>
      </c>
      <c r="G25" s="6">
        <f t="shared" si="6"/>
        <v>2816471</v>
      </c>
      <c r="H25" s="6">
        <f t="shared" si="6"/>
        <v>2088427</v>
      </c>
      <c r="I25" s="11">
        <f t="shared" si="6"/>
        <v>2852336</v>
      </c>
      <c r="J25" s="6">
        <f t="shared" si="6"/>
        <v>62319</v>
      </c>
      <c r="K25" s="6">
        <f t="shared" si="0"/>
        <v>-62319</v>
      </c>
    </row>
    <row r="26" spans="1:11" s="1" customFormat="1" x14ac:dyDescent="0.25">
      <c r="A26" s="5" t="s">
        <v>58</v>
      </c>
      <c r="B26" s="10" t="s">
        <v>59</v>
      </c>
      <c r="C26" s="10" t="s">
        <v>60</v>
      </c>
      <c r="D26" s="11">
        <v>897000</v>
      </c>
      <c r="E26" s="11">
        <v>1123086</v>
      </c>
      <c r="F26" s="11">
        <v>1151676</v>
      </c>
      <c r="G26" s="6">
        <v>315170</v>
      </c>
      <c r="H26" s="6">
        <v>993993</v>
      </c>
      <c r="I26" s="11">
        <v>1151676</v>
      </c>
      <c r="J26" s="6">
        <v>16866</v>
      </c>
      <c r="K26" s="6">
        <f t="shared" si="0"/>
        <v>-16866</v>
      </c>
    </row>
    <row r="27" spans="1:11" s="1" customFormat="1" x14ac:dyDescent="0.25">
      <c r="A27" s="5" t="s">
        <v>61</v>
      </c>
      <c r="B27" s="10" t="s">
        <v>62</v>
      </c>
      <c r="C27" s="10" t="s">
        <v>63</v>
      </c>
      <c r="D27" s="11">
        <v>1459000</v>
      </c>
      <c r="E27" s="11">
        <v>1600000</v>
      </c>
      <c r="F27" s="11">
        <v>1700660</v>
      </c>
      <c r="G27" s="6">
        <v>2501301</v>
      </c>
      <c r="H27" s="6">
        <v>1094434</v>
      </c>
      <c r="I27" s="11">
        <v>1700660</v>
      </c>
      <c r="J27" s="6">
        <v>45453</v>
      </c>
      <c r="K27" s="6">
        <f t="shared" si="0"/>
        <v>-45453</v>
      </c>
    </row>
    <row r="28" spans="1:11" s="1" customFormat="1" ht="22.5" x14ac:dyDescent="0.25">
      <c r="A28" s="5" t="s">
        <v>64</v>
      </c>
      <c r="B28" s="10" t="s">
        <v>65</v>
      </c>
      <c r="C28" s="10" t="s">
        <v>66</v>
      </c>
      <c r="D28" s="11">
        <f>D29+D30+D31</f>
        <v>1085000</v>
      </c>
      <c r="E28" s="11">
        <f>E29+E30+E31</f>
        <v>1413000</v>
      </c>
      <c r="F28" s="11">
        <f>F29+F30+F31</f>
        <v>1376472</v>
      </c>
      <c r="G28" s="6">
        <f>G29+G30</f>
        <v>593585</v>
      </c>
      <c r="H28" s="6">
        <f>H29+H30</f>
        <v>1199827</v>
      </c>
      <c r="I28" s="11">
        <f>I29+I30+I31</f>
        <v>1376472</v>
      </c>
      <c r="J28" s="6">
        <f>J29+J30</f>
        <v>30124</v>
      </c>
      <c r="K28" s="6">
        <f t="shared" si="0"/>
        <v>-30124</v>
      </c>
    </row>
    <row r="29" spans="1:11" s="1" customFormat="1" ht="22.5" x14ac:dyDescent="0.25">
      <c r="A29" s="5" t="s">
        <v>67</v>
      </c>
      <c r="B29" s="10" t="s">
        <v>68</v>
      </c>
      <c r="C29" s="10" t="s">
        <v>69</v>
      </c>
      <c r="D29" s="11">
        <v>657000</v>
      </c>
      <c r="E29" s="11">
        <v>874000</v>
      </c>
      <c r="F29" s="11">
        <v>891862</v>
      </c>
      <c r="G29" s="6">
        <v>352192</v>
      </c>
      <c r="H29" s="6">
        <v>948026</v>
      </c>
      <c r="I29" s="11">
        <v>891862</v>
      </c>
      <c r="J29" s="6">
        <v>26545</v>
      </c>
      <c r="K29" s="6">
        <f t="shared" si="0"/>
        <v>-26545</v>
      </c>
    </row>
    <row r="30" spans="1:11" s="1" customFormat="1" ht="22.5" x14ac:dyDescent="0.25">
      <c r="A30" s="5" t="s">
        <v>70</v>
      </c>
      <c r="B30" s="10" t="s">
        <v>71</v>
      </c>
      <c r="C30" s="10" t="s">
        <v>72</v>
      </c>
      <c r="D30" s="11">
        <v>178000</v>
      </c>
      <c r="E30" s="11">
        <v>289000</v>
      </c>
      <c r="F30" s="11">
        <v>218706</v>
      </c>
      <c r="G30" s="6">
        <v>241393</v>
      </c>
      <c r="H30" s="6">
        <v>251801</v>
      </c>
      <c r="I30" s="11">
        <v>218706</v>
      </c>
      <c r="J30" s="6">
        <v>3579</v>
      </c>
      <c r="K30" s="6">
        <f t="shared" si="0"/>
        <v>-3579</v>
      </c>
    </row>
    <row r="31" spans="1:11" s="1" customFormat="1" x14ac:dyDescent="0.25">
      <c r="A31" s="5" t="s">
        <v>73</v>
      </c>
      <c r="B31" s="10" t="s">
        <v>259</v>
      </c>
      <c r="C31" s="10" t="s">
        <v>260</v>
      </c>
      <c r="D31" s="11">
        <v>250000</v>
      </c>
      <c r="E31" s="11">
        <v>250000</v>
      </c>
      <c r="F31" s="11">
        <v>265904</v>
      </c>
      <c r="G31" s="6">
        <v>55688</v>
      </c>
      <c r="H31" s="6">
        <v>237373</v>
      </c>
      <c r="I31" s="11">
        <v>265904</v>
      </c>
      <c r="J31" s="6">
        <v>2221</v>
      </c>
      <c r="K31" s="6">
        <f t="shared" si="0"/>
        <v>-2221</v>
      </c>
    </row>
    <row r="32" spans="1:11" s="1" customFormat="1" x14ac:dyDescent="0.25">
      <c r="A32" s="5" t="s">
        <v>76</v>
      </c>
      <c r="B32" s="10" t="s">
        <v>74</v>
      </c>
      <c r="C32" s="10" t="s">
        <v>75</v>
      </c>
      <c r="D32" s="11">
        <v>218000</v>
      </c>
      <c r="E32" s="11">
        <v>218000</v>
      </c>
      <c r="F32" s="11">
        <v>163426</v>
      </c>
      <c r="G32" s="6">
        <v>72867</v>
      </c>
      <c r="H32" s="6">
        <v>151537</v>
      </c>
      <c r="I32" s="11">
        <v>163426</v>
      </c>
      <c r="J32" s="6">
        <v>554</v>
      </c>
      <c r="K32" s="6">
        <f t="shared" si="0"/>
        <v>-554</v>
      </c>
    </row>
    <row r="33" spans="1:11" s="1" customFormat="1" x14ac:dyDescent="0.25">
      <c r="A33" s="5" t="s">
        <v>79</v>
      </c>
      <c r="B33" s="10" t="s">
        <v>77</v>
      </c>
      <c r="C33" s="10" t="s">
        <v>78</v>
      </c>
      <c r="D33" s="11">
        <v>176000</v>
      </c>
      <c r="E33" s="11">
        <v>125000</v>
      </c>
      <c r="F33" s="11">
        <v>89060</v>
      </c>
      <c r="G33" s="6">
        <f>G34+G38+G40</f>
        <v>731304</v>
      </c>
      <c r="H33" s="6">
        <f>H34+H38+H40</f>
        <v>18995847</v>
      </c>
      <c r="I33" s="11">
        <v>89060</v>
      </c>
      <c r="J33" s="6">
        <f>J34+J38+J40</f>
        <v>94144</v>
      </c>
      <c r="K33" s="6">
        <f t="shared" si="0"/>
        <v>-94144</v>
      </c>
    </row>
    <row r="34" spans="1:11" s="1" customFormat="1" ht="22.5" x14ac:dyDescent="0.25">
      <c r="A34" s="5" t="s">
        <v>82</v>
      </c>
      <c r="B34" s="10" t="s">
        <v>80</v>
      </c>
      <c r="C34" s="10" t="s">
        <v>81</v>
      </c>
      <c r="D34" s="11">
        <f>D35+D38</f>
        <v>18273000</v>
      </c>
      <c r="E34" s="11">
        <f>E35+E38</f>
        <v>20154750</v>
      </c>
      <c r="F34" s="11">
        <f>F35+F38</f>
        <v>20183493</v>
      </c>
      <c r="G34" s="6">
        <f>+G35+G36+G37</f>
        <v>0</v>
      </c>
      <c r="H34" s="6">
        <f>+H35+H36+H37</f>
        <v>17231000</v>
      </c>
      <c r="I34" s="11">
        <f>I35+I38</f>
        <v>20183493</v>
      </c>
      <c r="J34" s="6">
        <f>+J35+J36+J37</f>
        <v>0</v>
      </c>
      <c r="K34" s="6">
        <f t="shared" si="0"/>
        <v>0</v>
      </c>
    </row>
    <row r="35" spans="1:11" s="1" customFormat="1" ht="22.5" x14ac:dyDescent="0.25">
      <c r="A35" s="5" t="s">
        <v>85</v>
      </c>
      <c r="B35" s="10" t="s">
        <v>83</v>
      </c>
      <c r="C35" s="10" t="s">
        <v>84</v>
      </c>
      <c r="D35" s="11">
        <f>+D36+D37</f>
        <v>16726000</v>
      </c>
      <c r="E35" s="11">
        <f>+E36+E37</f>
        <v>18089800</v>
      </c>
      <c r="F35" s="11">
        <f>+F36+F37</f>
        <v>18059728</v>
      </c>
      <c r="G35" s="6">
        <v>0</v>
      </c>
      <c r="H35" s="6">
        <v>4363000</v>
      </c>
      <c r="I35" s="11">
        <f>+I36+I37</f>
        <v>18059728</v>
      </c>
      <c r="J35" s="6">
        <v>0</v>
      </c>
      <c r="K35" s="6">
        <f t="shared" si="0"/>
        <v>0</v>
      </c>
    </row>
    <row r="36" spans="1:11" s="1" customFormat="1" ht="43.5" x14ac:dyDescent="0.25">
      <c r="A36" s="5" t="s">
        <v>88</v>
      </c>
      <c r="B36" s="10" t="s">
        <v>86</v>
      </c>
      <c r="C36" s="10" t="s">
        <v>87</v>
      </c>
      <c r="D36" s="11">
        <v>5856000</v>
      </c>
      <c r="E36" s="11">
        <v>6199800</v>
      </c>
      <c r="F36" s="11">
        <v>6169728</v>
      </c>
      <c r="G36" s="6">
        <v>0</v>
      </c>
      <c r="H36" s="6">
        <v>12833000</v>
      </c>
      <c r="I36" s="11">
        <v>6169728</v>
      </c>
      <c r="J36" s="6">
        <v>0</v>
      </c>
      <c r="K36" s="6">
        <f t="shared" si="0"/>
        <v>0</v>
      </c>
    </row>
    <row r="37" spans="1:11" s="1" customFormat="1" ht="22.5" x14ac:dyDescent="0.25">
      <c r="A37" s="5" t="s">
        <v>91</v>
      </c>
      <c r="B37" s="10" t="s">
        <v>89</v>
      </c>
      <c r="C37" s="10" t="s">
        <v>90</v>
      </c>
      <c r="D37" s="11">
        <v>10870000</v>
      </c>
      <c r="E37" s="11">
        <v>11890000</v>
      </c>
      <c r="F37" s="11">
        <v>11890000</v>
      </c>
      <c r="G37" s="6">
        <v>0</v>
      </c>
      <c r="H37" s="6">
        <v>35000</v>
      </c>
      <c r="I37" s="11">
        <v>11890000</v>
      </c>
      <c r="J37" s="6">
        <v>0</v>
      </c>
      <c r="K37" s="6">
        <f t="shared" si="0"/>
        <v>0</v>
      </c>
    </row>
    <row r="38" spans="1:11" s="1" customFormat="1" ht="33" x14ac:dyDescent="0.25">
      <c r="A38" s="5" t="s">
        <v>92</v>
      </c>
      <c r="B38" s="10" t="s">
        <v>95</v>
      </c>
      <c r="C38" s="10" t="s">
        <v>96</v>
      </c>
      <c r="D38" s="11">
        <f>D39+D42+D43</f>
        <v>1547000</v>
      </c>
      <c r="E38" s="11">
        <f>E39+E42+E43</f>
        <v>2064950</v>
      </c>
      <c r="F38" s="11">
        <f>F39+F42+F43</f>
        <v>2123765</v>
      </c>
      <c r="G38" s="6">
        <f>G39</f>
        <v>0</v>
      </c>
      <c r="H38" s="6">
        <f>H39</f>
        <v>106</v>
      </c>
      <c r="I38" s="11">
        <f>I39+I42+I43</f>
        <v>2123765</v>
      </c>
      <c r="J38" s="6">
        <f>J39</f>
        <v>0</v>
      </c>
      <c r="K38" s="6">
        <f t="shared" si="0"/>
        <v>0</v>
      </c>
    </row>
    <row r="39" spans="1:11" s="1" customFormat="1" ht="22.5" x14ac:dyDescent="0.25">
      <c r="A39" s="5" t="s">
        <v>93</v>
      </c>
      <c r="B39" s="10" t="s">
        <v>98</v>
      </c>
      <c r="C39" s="10" t="s">
        <v>99</v>
      </c>
      <c r="D39" s="11">
        <f>D40+D41</f>
        <v>1125000</v>
      </c>
      <c r="E39" s="11">
        <f>E40+E41</f>
        <v>1371950</v>
      </c>
      <c r="F39" s="11">
        <f>F40+F41</f>
        <v>1427629</v>
      </c>
      <c r="G39" s="6">
        <v>0</v>
      </c>
      <c r="H39" s="6">
        <v>106</v>
      </c>
      <c r="I39" s="11">
        <f>I40+I41</f>
        <v>1427629</v>
      </c>
      <c r="J39" s="6">
        <v>0</v>
      </c>
      <c r="K39" s="6">
        <f t="shared" si="0"/>
        <v>0</v>
      </c>
    </row>
    <row r="40" spans="1:11" s="1" customFormat="1" ht="22.5" x14ac:dyDescent="0.25">
      <c r="A40" s="5" t="s">
        <v>94</v>
      </c>
      <c r="B40" s="10" t="s">
        <v>101</v>
      </c>
      <c r="C40" s="10" t="s">
        <v>102</v>
      </c>
      <c r="D40" s="11">
        <v>839000</v>
      </c>
      <c r="E40" s="11">
        <v>1004200</v>
      </c>
      <c r="F40" s="11">
        <v>1043178</v>
      </c>
      <c r="G40" s="6">
        <f>G41+G44+G45</f>
        <v>731304</v>
      </c>
      <c r="H40" s="6">
        <f>H41+H44+H45</f>
        <v>1764741</v>
      </c>
      <c r="I40" s="11">
        <v>1043178</v>
      </c>
      <c r="J40" s="6">
        <f>J41+J44+J45</f>
        <v>94144</v>
      </c>
      <c r="K40" s="6">
        <f t="shared" si="0"/>
        <v>-94144</v>
      </c>
    </row>
    <row r="41" spans="1:11" s="1" customFormat="1" ht="22.5" x14ac:dyDescent="0.25">
      <c r="A41" s="5" t="s">
        <v>97</v>
      </c>
      <c r="B41" s="10" t="s">
        <v>104</v>
      </c>
      <c r="C41" s="10" t="s">
        <v>105</v>
      </c>
      <c r="D41" s="11">
        <v>286000</v>
      </c>
      <c r="E41" s="11">
        <v>367750</v>
      </c>
      <c r="F41" s="11">
        <v>384451</v>
      </c>
      <c r="G41" s="6">
        <f>G42+G43</f>
        <v>672427</v>
      </c>
      <c r="H41" s="6">
        <f>H42+H43</f>
        <v>1308039</v>
      </c>
      <c r="I41" s="11">
        <v>384451</v>
      </c>
      <c r="J41" s="6">
        <f>J42+J43</f>
        <v>94144</v>
      </c>
      <c r="K41" s="6">
        <f t="shared" si="0"/>
        <v>-94144</v>
      </c>
    </row>
    <row r="42" spans="1:11" s="1" customFormat="1" ht="22.5" x14ac:dyDescent="0.25">
      <c r="A42" s="5" t="s">
        <v>100</v>
      </c>
      <c r="B42" s="10" t="s">
        <v>107</v>
      </c>
      <c r="C42" s="10" t="s">
        <v>108</v>
      </c>
      <c r="D42" s="11">
        <v>375000</v>
      </c>
      <c r="E42" s="11">
        <v>646000</v>
      </c>
      <c r="F42" s="11">
        <v>655436</v>
      </c>
      <c r="G42" s="6">
        <v>318531</v>
      </c>
      <c r="H42" s="6">
        <v>933119</v>
      </c>
      <c r="I42" s="11">
        <v>655436</v>
      </c>
      <c r="J42" s="6">
        <v>30861</v>
      </c>
      <c r="K42" s="6">
        <f t="shared" si="0"/>
        <v>-30861</v>
      </c>
    </row>
    <row r="43" spans="1:11" s="1" customFormat="1" ht="33" x14ac:dyDescent="0.25">
      <c r="A43" s="5" t="s">
        <v>103</v>
      </c>
      <c r="B43" s="10" t="s">
        <v>110</v>
      </c>
      <c r="C43" s="10" t="s">
        <v>111</v>
      </c>
      <c r="D43" s="11">
        <v>47000</v>
      </c>
      <c r="E43" s="11">
        <v>47000</v>
      </c>
      <c r="F43" s="11">
        <v>40700</v>
      </c>
      <c r="G43" s="6">
        <v>353896</v>
      </c>
      <c r="H43" s="6">
        <v>374920</v>
      </c>
      <c r="I43" s="11">
        <v>40700</v>
      </c>
      <c r="J43" s="6">
        <v>63283</v>
      </c>
      <c r="K43" s="6">
        <f t="shared" ref="K43:K74" si="7">F43-I43-J43</f>
        <v>-63283</v>
      </c>
    </row>
    <row r="44" spans="1:11" s="1" customFormat="1" ht="22.5" x14ac:dyDescent="0.25">
      <c r="A44" s="5" t="s">
        <v>106</v>
      </c>
      <c r="B44" s="10" t="s">
        <v>113</v>
      </c>
      <c r="C44" s="10" t="s">
        <v>114</v>
      </c>
      <c r="D44" s="11">
        <f>D45</f>
        <v>0</v>
      </c>
      <c r="E44" s="11">
        <f>E45</f>
        <v>600</v>
      </c>
      <c r="F44" s="11">
        <f t="shared" ref="F44:F45" si="8">F45</f>
        <v>707</v>
      </c>
      <c r="G44" s="6">
        <v>30938</v>
      </c>
      <c r="H44" s="6">
        <v>404183</v>
      </c>
      <c r="I44" s="11">
        <f t="shared" ref="I44:I45" si="9">I45</f>
        <v>707</v>
      </c>
      <c r="J44" s="6">
        <v>0</v>
      </c>
      <c r="K44" s="6">
        <f t="shared" si="7"/>
        <v>0</v>
      </c>
    </row>
    <row r="45" spans="1:11" s="1" customFormat="1" x14ac:dyDescent="0.25">
      <c r="A45" s="5" t="s">
        <v>109</v>
      </c>
      <c r="B45" s="10" t="s">
        <v>116</v>
      </c>
      <c r="C45" s="10" t="s">
        <v>117</v>
      </c>
      <c r="D45" s="11">
        <f>D46</f>
        <v>0</v>
      </c>
      <c r="E45" s="11">
        <f>E46</f>
        <v>600</v>
      </c>
      <c r="F45" s="11">
        <f t="shared" si="8"/>
        <v>707</v>
      </c>
      <c r="G45" s="6">
        <v>27939</v>
      </c>
      <c r="H45" s="6">
        <v>52519</v>
      </c>
      <c r="I45" s="11">
        <f t="shared" si="9"/>
        <v>707</v>
      </c>
      <c r="J45" s="6">
        <v>0</v>
      </c>
      <c r="K45" s="6">
        <f t="shared" si="7"/>
        <v>0</v>
      </c>
    </row>
    <row r="46" spans="1:11" s="1" customFormat="1" x14ac:dyDescent="0.25">
      <c r="A46" s="5" t="s">
        <v>112</v>
      </c>
      <c r="B46" s="10" t="s">
        <v>119</v>
      </c>
      <c r="C46" s="10" t="s">
        <v>120</v>
      </c>
      <c r="D46" s="11">
        <v>0</v>
      </c>
      <c r="E46" s="11">
        <v>600</v>
      </c>
      <c r="F46" s="11">
        <v>707</v>
      </c>
      <c r="G46" s="6">
        <f t="shared" ref="G46:J47" si="10">G47</f>
        <v>427</v>
      </c>
      <c r="H46" s="6">
        <f t="shared" si="10"/>
        <v>18</v>
      </c>
      <c r="I46" s="11">
        <v>707</v>
      </c>
      <c r="J46" s="6">
        <f t="shared" si="10"/>
        <v>103</v>
      </c>
      <c r="K46" s="6">
        <f t="shared" si="7"/>
        <v>-103</v>
      </c>
    </row>
    <row r="47" spans="1:11" s="1" customFormat="1" x14ac:dyDescent="0.25">
      <c r="A47" s="5" t="s">
        <v>115</v>
      </c>
      <c r="B47" s="10" t="s">
        <v>122</v>
      </c>
      <c r="C47" s="10" t="s">
        <v>123</v>
      </c>
      <c r="D47" s="11">
        <f>D48+D52</f>
        <v>7041200</v>
      </c>
      <c r="E47" s="11">
        <f>E48+E52</f>
        <v>8026072</v>
      </c>
      <c r="F47" s="11">
        <f>F48+F52</f>
        <v>7816075</v>
      </c>
      <c r="G47" s="6">
        <f t="shared" si="10"/>
        <v>427</v>
      </c>
      <c r="H47" s="6">
        <f t="shared" si="10"/>
        <v>18</v>
      </c>
      <c r="I47" s="11">
        <f>I48+I52</f>
        <v>7816075</v>
      </c>
      <c r="J47" s="6">
        <f t="shared" si="10"/>
        <v>103</v>
      </c>
      <c r="K47" s="6">
        <f t="shared" si="7"/>
        <v>-103</v>
      </c>
    </row>
    <row r="48" spans="1:11" s="1" customFormat="1" ht="22.5" x14ac:dyDescent="0.25">
      <c r="A48" s="5" t="s">
        <v>118</v>
      </c>
      <c r="B48" s="10" t="s">
        <v>125</v>
      </c>
      <c r="C48" s="10" t="s">
        <v>126</v>
      </c>
      <c r="D48" s="11">
        <f>D49</f>
        <v>2400000</v>
      </c>
      <c r="E48" s="11">
        <f>E49</f>
        <v>2249612</v>
      </c>
      <c r="F48" s="11">
        <f>F49</f>
        <v>1939012</v>
      </c>
      <c r="G48" s="6">
        <v>427</v>
      </c>
      <c r="H48" s="6">
        <v>18</v>
      </c>
      <c r="I48" s="11">
        <f>I49</f>
        <v>1939012</v>
      </c>
      <c r="J48" s="6">
        <v>103</v>
      </c>
      <c r="K48" s="6">
        <f t="shared" si="7"/>
        <v>-103</v>
      </c>
    </row>
    <row r="49" spans="1:11" s="1" customFormat="1" ht="22.5" x14ac:dyDescent="0.25">
      <c r="A49" s="5" t="s">
        <v>121</v>
      </c>
      <c r="B49" s="10" t="s">
        <v>128</v>
      </c>
      <c r="C49" s="10" t="s">
        <v>129</v>
      </c>
      <c r="D49" s="11">
        <f>+D50</f>
        <v>2400000</v>
      </c>
      <c r="E49" s="11">
        <f>+E50</f>
        <v>2249612</v>
      </c>
      <c r="F49" s="11">
        <f t="shared" ref="F49:F50" si="11">+F50</f>
        <v>1939012</v>
      </c>
      <c r="G49" s="6">
        <f>G50+G54</f>
        <v>2812705</v>
      </c>
      <c r="H49" s="6">
        <f>H50+H54</f>
        <v>6685614</v>
      </c>
      <c r="I49" s="11">
        <f t="shared" ref="I49:I50" si="12">+I50</f>
        <v>1939012</v>
      </c>
      <c r="J49" s="6">
        <f>J50+J54</f>
        <v>5422</v>
      </c>
      <c r="K49" s="6">
        <f t="shared" si="7"/>
        <v>-5422</v>
      </c>
    </row>
    <row r="50" spans="1:11" s="1" customFormat="1" x14ac:dyDescent="0.25">
      <c r="A50" s="5" t="s">
        <v>124</v>
      </c>
      <c r="B50" s="10" t="s">
        <v>131</v>
      </c>
      <c r="C50" s="10" t="s">
        <v>132</v>
      </c>
      <c r="D50" s="11">
        <f>+D51</f>
        <v>2400000</v>
      </c>
      <c r="E50" s="11">
        <f>+E51</f>
        <v>2249612</v>
      </c>
      <c r="F50" s="11">
        <f t="shared" si="11"/>
        <v>1939012</v>
      </c>
      <c r="G50" s="6">
        <f>G51</f>
        <v>1882205</v>
      </c>
      <c r="H50" s="6">
        <f>H51</f>
        <v>2453005</v>
      </c>
      <c r="I50" s="11">
        <f t="shared" si="12"/>
        <v>1939012</v>
      </c>
      <c r="J50" s="6">
        <f>J51</f>
        <v>0</v>
      </c>
      <c r="K50" s="6">
        <f t="shared" si="7"/>
        <v>0</v>
      </c>
    </row>
    <row r="51" spans="1:11" s="1" customFormat="1" ht="22.5" x14ac:dyDescent="0.25">
      <c r="A51" s="5" t="s">
        <v>127</v>
      </c>
      <c r="B51" s="10" t="s">
        <v>134</v>
      </c>
      <c r="C51" s="10" t="s">
        <v>135</v>
      </c>
      <c r="D51" s="11">
        <v>2400000</v>
      </c>
      <c r="E51" s="11">
        <v>2249612</v>
      </c>
      <c r="F51" s="11">
        <v>1939012</v>
      </c>
      <c r="G51" s="6">
        <f>+G52</f>
        <v>1882205</v>
      </c>
      <c r="H51" s="6">
        <f>+H52</f>
        <v>2453005</v>
      </c>
      <c r="I51" s="11">
        <v>1939012</v>
      </c>
      <c r="J51" s="6">
        <f>+J52</f>
        <v>0</v>
      </c>
      <c r="K51" s="6">
        <f t="shared" si="7"/>
        <v>0</v>
      </c>
    </row>
    <row r="52" spans="1:11" s="1" customFormat="1" ht="22.5" x14ac:dyDescent="0.25">
      <c r="A52" s="5" t="s">
        <v>130</v>
      </c>
      <c r="B52" s="10" t="s">
        <v>137</v>
      </c>
      <c r="C52" s="10" t="s">
        <v>138</v>
      </c>
      <c r="D52" s="11">
        <f>D53+D56+D58+D61+D64</f>
        <v>4641200</v>
      </c>
      <c r="E52" s="11">
        <f>E53+E56+E58+E61+E64</f>
        <v>5776460</v>
      </c>
      <c r="F52" s="11">
        <f>F53+F56+F58+F61+F64</f>
        <v>5877063</v>
      </c>
      <c r="G52" s="6">
        <f>G53</f>
        <v>1882205</v>
      </c>
      <c r="H52" s="6">
        <f>H53</f>
        <v>2453005</v>
      </c>
      <c r="I52" s="11">
        <f>I53+I56+I58+I61+I64</f>
        <v>5877063</v>
      </c>
      <c r="J52" s="6">
        <f>J53</f>
        <v>0</v>
      </c>
      <c r="K52" s="6">
        <f t="shared" si="7"/>
        <v>0</v>
      </c>
    </row>
    <row r="53" spans="1:11" s="1" customFormat="1" ht="43.5" x14ac:dyDescent="0.25">
      <c r="A53" s="5" t="s">
        <v>133</v>
      </c>
      <c r="B53" s="10" t="s">
        <v>140</v>
      </c>
      <c r="C53" s="10" t="s">
        <v>141</v>
      </c>
      <c r="D53" s="11">
        <f>D54+D55</f>
        <v>3981200</v>
      </c>
      <c r="E53" s="11">
        <f>E54+E55</f>
        <v>4391200</v>
      </c>
      <c r="F53" s="11">
        <f>F54+F55</f>
        <v>4444375</v>
      </c>
      <c r="G53" s="6">
        <v>1882205</v>
      </c>
      <c r="H53" s="6">
        <v>2453005</v>
      </c>
      <c r="I53" s="11">
        <f>I54+I55</f>
        <v>4444375</v>
      </c>
      <c r="J53" s="6">
        <v>0</v>
      </c>
      <c r="K53" s="6">
        <f t="shared" si="7"/>
        <v>0</v>
      </c>
    </row>
    <row r="54" spans="1:11" s="1" customFormat="1" x14ac:dyDescent="0.25">
      <c r="A54" s="5" t="s">
        <v>136</v>
      </c>
      <c r="B54" s="10" t="s">
        <v>143</v>
      </c>
      <c r="C54" s="10" t="s">
        <v>144</v>
      </c>
      <c r="D54" s="11">
        <v>1382000</v>
      </c>
      <c r="E54" s="11">
        <v>1382000</v>
      </c>
      <c r="F54" s="11">
        <v>1029879</v>
      </c>
      <c r="G54" s="6">
        <f>G55+G58+G60+G63</f>
        <v>930500</v>
      </c>
      <c r="H54" s="6">
        <f>H55+H58+H60+H63</f>
        <v>4232609</v>
      </c>
      <c r="I54" s="11">
        <v>1029879</v>
      </c>
      <c r="J54" s="6">
        <f>J55+J58+J60+J63</f>
        <v>5422</v>
      </c>
      <c r="K54" s="6">
        <f t="shared" si="7"/>
        <v>-5422</v>
      </c>
    </row>
    <row r="55" spans="1:11" s="1" customFormat="1" ht="22.5" x14ac:dyDescent="0.25">
      <c r="A55" s="5" t="s">
        <v>139</v>
      </c>
      <c r="B55" s="10" t="s">
        <v>146</v>
      </c>
      <c r="C55" s="10" t="s">
        <v>147</v>
      </c>
      <c r="D55" s="11">
        <v>2599200</v>
      </c>
      <c r="E55" s="11">
        <v>3009200</v>
      </c>
      <c r="F55" s="11">
        <v>3414496</v>
      </c>
      <c r="G55" s="6">
        <f>G56+G57</f>
        <v>44125</v>
      </c>
      <c r="H55" s="6">
        <f>H56+H57</f>
        <v>3404906</v>
      </c>
      <c r="I55" s="11">
        <v>3414496</v>
      </c>
      <c r="J55" s="6">
        <f>J56+J57</f>
        <v>0</v>
      </c>
      <c r="K55" s="6">
        <f t="shared" si="7"/>
        <v>0</v>
      </c>
    </row>
    <row r="56" spans="1:11" s="1" customFormat="1" ht="22.5" x14ac:dyDescent="0.25">
      <c r="A56" s="5" t="s">
        <v>142</v>
      </c>
      <c r="B56" s="10" t="s">
        <v>149</v>
      </c>
      <c r="C56" s="10" t="s">
        <v>150</v>
      </c>
      <c r="D56" s="11">
        <f>D57</f>
        <v>2000</v>
      </c>
      <c r="E56" s="11">
        <f>E57</f>
        <v>2000</v>
      </c>
      <c r="F56" s="11">
        <f>F57</f>
        <v>1126</v>
      </c>
      <c r="G56" s="6">
        <v>0</v>
      </c>
      <c r="H56" s="6">
        <v>1070375</v>
      </c>
      <c r="I56" s="11">
        <f>I57</f>
        <v>1126</v>
      </c>
      <c r="J56" s="6">
        <v>0</v>
      </c>
      <c r="K56" s="6">
        <f t="shared" si="7"/>
        <v>0</v>
      </c>
    </row>
    <row r="57" spans="1:11" s="1" customFormat="1" x14ac:dyDescent="0.25">
      <c r="A57" s="5" t="s">
        <v>145</v>
      </c>
      <c r="B57" s="10" t="s">
        <v>152</v>
      </c>
      <c r="C57" s="10" t="s">
        <v>153</v>
      </c>
      <c r="D57" s="11">
        <v>2000</v>
      </c>
      <c r="E57" s="11">
        <v>2000</v>
      </c>
      <c r="F57" s="11">
        <v>1126</v>
      </c>
      <c r="G57" s="6">
        <v>44125</v>
      </c>
      <c r="H57" s="6">
        <v>2334531</v>
      </c>
      <c r="I57" s="11">
        <v>1126</v>
      </c>
      <c r="J57" s="6">
        <v>0</v>
      </c>
      <c r="K57" s="6">
        <f t="shared" si="7"/>
        <v>0</v>
      </c>
    </row>
    <row r="58" spans="1:11" s="1" customFormat="1" ht="22.5" x14ac:dyDescent="0.25">
      <c r="A58" s="5" t="s">
        <v>148</v>
      </c>
      <c r="B58" s="10" t="s">
        <v>155</v>
      </c>
      <c r="C58" s="10" t="s">
        <v>156</v>
      </c>
      <c r="D58" s="11">
        <f>D59</f>
        <v>603000</v>
      </c>
      <c r="E58" s="11">
        <f>E59</f>
        <v>744000</v>
      </c>
      <c r="F58" s="11">
        <f t="shared" ref="F58:F59" si="13">F59</f>
        <v>785237</v>
      </c>
      <c r="G58" s="6">
        <f>G59</f>
        <v>0</v>
      </c>
      <c r="H58" s="6">
        <f>H59</f>
        <v>955</v>
      </c>
      <c r="I58" s="11">
        <f t="shared" ref="I58:I59" si="14">I59</f>
        <v>785237</v>
      </c>
      <c r="J58" s="6">
        <f>J59</f>
        <v>0</v>
      </c>
      <c r="K58" s="6">
        <f t="shared" si="7"/>
        <v>0</v>
      </c>
    </row>
    <row r="59" spans="1:11" s="1" customFormat="1" ht="22.5" x14ac:dyDescent="0.25">
      <c r="A59" s="5" t="s">
        <v>151</v>
      </c>
      <c r="B59" s="10" t="s">
        <v>158</v>
      </c>
      <c r="C59" s="10" t="s">
        <v>159</v>
      </c>
      <c r="D59" s="11">
        <f>D60</f>
        <v>603000</v>
      </c>
      <c r="E59" s="11">
        <f>E60</f>
        <v>744000</v>
      </c>
      <c r="F59" s="11">
        <f t="shared" si="13"/>
        <v>785237</v>
      </c>
      <c r="G59" s="6">
        <v>0</v>
      </c>
      <c r="H59" s="6">
        <v>955</v>
      </c>
      <c r="I59" s="11">
        <f t="shared" si="14"/>
        <v>785237</v>
      </c>
      <c r="J59" s="6">
        <v>0</v>
      </c>
      <c r="K59" s="6">
        <f t="shared" si="7"/>
        <v>0</v>
      </c>
    </row>
    <row r="60" spans="1:11" s="1" customFormat="1" ht="22.5" x14ac:dyDescent="0.25">
      <c r="A60" s="5" t="s">
        <v>154</v>
      </c>
      <c r="B60" s="10" t="s">
        <v>161</v>
      </c>
      <c r="C60" s="10" t="s">
        <v>162</v>
      </c>
      <c r="D60" s="11">
        <v>603000</v>
      </c>
      <c r="E60" s="11">
        <v>744000</v>
      </c>
      <c r="F60" s="11">
        <v>785237</v>
      </c>
      <c r="G60" s="6">
        <f t="shared" ref="G60:J61" si="15">G61</f>
        <v>880119</v>
      </c>
      <c r="H60" s="6">
        <f t="shared" si="15"/>
        <v>773186</v>
      </c>
      <c r="I60" s="11">
        <v>785237</v>
      </c>
      <c r="J60" s="6">
        <f t="shared" si="15"/>
        <v>5080</v>
      </c>
      <c r="K60" s="6">
        <f t="shared" si="7"/>
        <v>-5080</v>
      </c>
    </row>
    <row r="61" spans="1:11" s="1" customFormat="1" ht="33" x14ac:dyDescent="0.25">
      <c r="A61" s="5" t="s">
        <v>157</v>
      </c>
      <c r="B61" s="10" t="s">
        <v>164</v>
      </c>
      <c r="C61" s="10" t="s">
        <v>165</v>
      </c>
      <c r="D61" s="11">
        <f>+D62+D63</f>
        <v>55000</v>
      </c>
      <c r="E61" s="11">
        <f>+E62+E63</f>
        <v>73000</v>
      </c>
      <c r="F61" s="11">
        <f>+F62+F63</f>
        <v>80066</v>
      </c>
      <c r="G61" s="6">
        <f t="shared" si="15"/>
        <v>880119</v>
      </c>
      <c r="H61" s="6">
        <f t="shared" si="15"/>
        <v>773186</v>
      </c>
      <c r="I61" s="11">
        <f>+I62+I63</f>
        <v>80066</v>
      </c>
      <c r="J61" s="6">
        <f t="shared" si="15"/>
        <v>5080</v>
      </c>
      <c r="K61" s="6">
        <f t="shared" si="7"/>
        <v>-5080</v>
      </c>
    </row>
    <row r="62" spans="1:11" s="1" customFormat="1" x14ac:dyDescent="0.25">
      <c r="A62" s="5" t="s">
        <v>160</v>
      </c>
      <c r="B62" s="10" t="s">
        <v>167</v>
      </c>
      <c r="C62" s="10" t="s">
        <v>168</v>
      </c>
      <c r="D62" s="11">
        <v>7000</v>
      </c>
      <c r="E62" s="11">
        <v>7000</v>
      </c>
      <c r="F62" s="11">
        <v>10006</v>
      </c>
      <c r="G62" s="6">
        <v>880119</v>
      </c>
      <c r="H62" s="6">
        <v>773186</v>
      </c>
      <c r="I62" s="11">
        <v>10006</v>
      </c>
      <c r="J62" s="6">
        <v>5080</v>
      </c>
      <c r="K62" s="6">
        <f t="shared" si="7"/>
        <v>-5080</v>
      </c>
    </row>
    <row r="63" spans="1:11" s="1" customFormat="1" x14ac:dyDescent="0.25">
      <c r="A63" s="5" t="s">
        <v>163</v>
      </c>
      <c r="B63" s="10" t="s">
        <v>170</v>
      </c>
      <c r="C63" s="10" t="s">
        <v>171</v>
      </c>
      <c r="D63" s="11">
        <v>48000</v>
      </c>
      <c r="E63" s="11">
        <v>66000</v>
      </c>
      <c r="F63" s="11">
        <v>70060</v>
      </c>
      <c r="G63" s="6">
        <f>+G64+G65</f>
        <v>6256</v>
      </c>
      <c r="H63" s="6">
        <f>+H64+H65</f>
        <v>53562</v>
      </c>
      <c r="I63" s="11">
        <v>70060</v>
      </c>
      <c r="J63" s="6">
        <f>+J64+J65</f>
        <v>342</v>
      </c>
      <c r="K63" s="6">
        <f t="shared" si="7"/>
        <v>-342</v>
      </c>
    </row>
    <row r="64" spans="1:11" s="1" customFormat="1" ht="22.5" x14ac:dyDescent="0.25">
      <c r="A64" s="5" t="s">
        <v>166</v>
      </c>
      <c r="B64" s="10" t="s">
        <v>242</v>
      </c>
      <c r="C64" s="10" t="s">
        <v>243</v>
      </c>
      <c r="D64" s="11">
        <f>+D65+D66+D67</f>
        <v>0</v>
      </c>
      <c r="E64" s="11">
        <f>+E65+E66+E67</f>
        <v>566260</v>
      </c>
      <c r="F64" s="11">
        <f>+F65+F66+F67</f>
        <v>566259</v>
      </c>
      <c r="G64" s="6">
        <v>6256</v>
      </c>
      <c r="H64" s="6">
        <v>5872</v>
      </c>
      <c r="I64" s="11">
        <f>+I65+I66+I67</f>
        <v>566259</v>
      </c>
      <c r="J64" s="6">
        <v>342</v>
      </c>
      <c r="K64" s="6">
        <f t="shared" si="7"/>
        <v>-342</v>
      </c>
    </row>
    <row r="65" spans="1:11" s="1" customFormat="1" ht="33" x14ac:dyDescent="0.25">
      <c r="A65" s="5" t="s">
        <v>169</v>
      </c>
      <c r="B65" s="10" t="s">
        <v>173</v>
      </c>
      <c r="C65" s="10" t="s">
        <v>174</v>
      </c>
      <c r="D65" s="11">
        <v>-7698130</v>
      </c>
      <c r="E65" s="11">
        <v>-8518768</v>
      </c>
      <c r="F65" s="11">
        <v>-8425990</v>
      </c>
      <c r="G65" s="6">
        <v>0</v>
      </c>
      <c r="H65" s="6">
        <v>47690</v>
      </c>
      <c r="I65" s="11">
        <v>-8425990</v>
      </c>
      <c r="J65" s="6">
        <v>0</v>
      </c>
      <c r="K65" s="6">
        <f t="shared" si="7"/>
        <v>0</v>
      </c>
    </row>
    <row r="66" spans="1:11" s="1" customFormat="1" x14ac:dyDescent="0.25">
      <c r="A66" s="5" t="s">
        <v>172</v>
      </c>
      <c r="B66" s="10" t="s">
        <v>176</v>
      </c>
      <c r="C66" s="10" t="s">
        <v>177</v>
      </c>
      <c r="D66" s="11">
        <v>7698130</v>
      </c>
      <c r="E66" s="11">
        <v>8518768</v>
      </c>
      <c r="F66" s="11">
        <v>8425990</v>
      </c>
      <c r="G66" s="6">
        <v>0</v>
      </c>
      <c r="H66" s="6">
        <v>-9543221</v>
      </c>
      <c r="I66" s="11">
        <v>8425990</v>
      </c>
      <c r="J66" s="6">
        <v>0</v>
      </c>
      <c r="K66" s="6">
        <f t="shared" si="7"/>
        <v>0</v>
      </c>
    </row>
    <row r="67" spans="1:11" s="1" customFormat="1" ht="22.5" x14ac:dyDescent="0.25">
      <c r="A67" s="5" t="s">
        <v>175</v>
      </c>
      <c r="B67" s="10" t="s">
        <v>261</v>
      </c>
      <c r="C67" s="10" t="s">
        <v>262</v>
      </c>
      <c r="D67" s="11">
        <v>0</v>
      </c>
      <c r="E67" s="11">
        <v>566260</v>
      </c>
      <c r="F67" s="11">
        <v>566259</v>
      </c>
      <c r="G67" s="6">
        <v>0</v>
      </c>
      <c r="H67" s="6">
        <v>9543221</v>
      </c>
      <c r="I67" s="11">
        <v>566259</v>
      </c>
      <c r="J67" s="6">
        <v>0</v>
      </c>
      <c r="K67" s="6">
        <f t="shared" si="7"/>
        <v>0</v>
      </c>
    </row>
    <row r="68" spans="1:11" s="1" customFormat="1" x14ac:dyDescent="0.25">
      <c r="A68" s="5" t="s">
        <v>178</v>
      </c>
      <c r="B68" s="10" t="s">
        <v>179</v>
      </c>
      <c r="C68" s="10" t="s">
        <v>180</v>
      </c>
      <c r="D68" s="11">
        <f t="shared" ref="D68:J68" si="16">D69</f>
        <v>0</v>
      </c>
      <c r="E68" s="11">
        <f t="shared" si="16"/>
        <v>12289</v>
      </c>
      <c r="F68" s="11">
        <f t="shared" si="16"/>
        <v>12289</v>
      </c>
      <c r="G68" s="6">
        <f t="shared" si="16"/>
        <v>0</v>
      </c>
      <c r="H68" s="6">
        <f t="shared" si="16"/>
        <v>18051</v>
      </c>
      <c r="I68" s="11">
        <f t="shared" si="16"/>
        <v>12289</v>
      </c>
      <c r="J68" s="6">
        <f t="shared" si="16"/>
        <v>0</v>
      </c>
      <c r="K68" s="6">
        <f t="shared" si="7"/>
        <v>0</v>
      </c>
    </row>
    <row r="69" spans="1:11" s="1" customFormat="1" ht="33" x14ac:dyDescent="0.25">
      <c r="A69" s="5" t="s">
        <v>181</v>
      </c>
      <c r="B69" s="10" t="s">
        <v>182</v>
      </c>
      <c r="C69" s="10" t="s">
        <v>183</v>
      </c>
      <c r="D69" s="11">
        <f t="shared" ref="D69:J69" si="17">D70+D71+D72</f>
        <v>0</v>
      </c>
      <c r="E69" s="11">
        <f t="shared" si="17"/>
        <v>12289</v>
      </c>
      <c r="F69" s="11">
        <f t="shared" si="17"/>
        <v>12289</v>
      </c>
      <c r="G69" s="6">
        <f t="shared" si="17"/>
        <v>0</v>
      </c>
      <c r="H69" s="6">
        <f t="shared" si="17"/>
        <v>18051</v>
      </c>
      <c r="I69" s="11">
        <f t="shared" si="17"/>
        <v>12289</v>
      </c>
      <c r="J69" s="6">
        <f t="shared" si="17"/>
        <v>0</v>
      </c>
      <c r="K69" s="6">
        <f t="shared" si="7"/>
        <v>0</v>
      </c>
    </row>
    <row r="70" spans="1:11" s="1" customFormat="1" ht="22.5" x14ac:dyDescent="0.25">
      <c r="A70" s="5" t="s">
        <v>184</v>
      </c>
      <c r="B70" s="10" t="s">
        <v>185</v>
      </c>
      <c r="C70" s="10" t="s">
        <v>186</v>
      </c>
      <c r="D70" s="11">
        <v>0</v>
      </c>
      <c r="E70" s="11">
        <v>1989</v>
      </c>
      <c r="F70" s="11">
        <v>1989</v>
      </c>
      <c r="G70" s="6">
        <v>0</v>
      </c>
      <c r="H70" s="6">
        <v>11575</v>
      </c>
      <c r="I70" s="11">
        <v>1989</v>
      </c>
      <c r="J70" s="6">
        <v>0</v>
      </c>
      <c r="K70" s="6">
        <f t="shared" si="7"/>
        <v>0</v>
      </c>
    </row>
    <row r="71" spans="1:11" s="1" customFormat="1" ht="22.5" x14ac:dyDescent="0.25">
      <c r="A71" s="5" t="s">
        <v>187</v>
      </c>
      <c r="B71" s="10" t="s">
        <v>188</v>
      </c>
      <c r="C71" s="10" t="s">
        <v>189</v>
      </c>
      <c r="D71" s="11">
        <v>0</v>
      </c>
      <c r="E71" s="11">
        <v>500</v>
      </c>
      <c r="F71" s="11">
        <v>500</v>
      </c>
      <c r="G71" s="6">
        <v>0</v>
      </c>
      <c r="H71" s="6">
        <v>1476</v>
      </c>
      <c r="I71" s="11">
        <v>500</v>
      </c>
      <c r="J71" s="6">
        <v>0</v>
      </c>
      <c r="K71" s="6">
        <f t="shared" si="7"/>
        <v>0</v>
      </c>
    </row>
    <row r="72" spans="1:11" s="1" customFormat="1" ht="22.5" x14ac:dyDescent="0.25">
      <c r="A72" s="5" t="s">
        <v>190</v>
      </c>
      <c r="B72" s="10" t="s">
        <v>191</v>
      </c>
      <c r="C72" s="10" t="s">
        <v>192</v>
      </c>
      <c r="D72" s="11">
        <v>0</v>
      </c>
      <c r="E72" s="11">
        <v>9800</v>
      </c>
      <c r="F72" s="11">
        <v>9800</v>
      </c>
      <c r="G72" s="6">
        <v>0</v>
      </c>
      <c r="H72" s="6">
        <v>5000</v>
      </c>
      <c r="I72" s="11">
        <v>9800</v>
      </c>
      <c r="J72" s="6">
        <v>0</v>
      </c>
      <c r="K72" s="6">
        <f t="shared" si="7"/>
        <v>0</v>
      </c>
    </row>
    <row r="73" spans="1:11" s="1" customFormat="1" x14ac:dyDescent="0.25">
      <c r="A73" s="5" t="s">
        <v>193</v>
      </c>
      <c r="B73" s="10" t="s">
        <v>194</v>
      </c>
      <c r="C73" s="10" t="s">
        <v>195</v>
      </c>
      <c r="D73" s="11">
        <f t="shared" ref="D73:J73" si="18">D74</f>
        <v>10543596</v>
      </c>
      <c r="E73" s="11">
        <f t="shared" si="18"/>
        <v>11768396</v>
      </c>
      <c r="F73" s="11">
        <f t="shared" si="18"/>
        <v>5597603</v>
      </c>
      <c r="G73" s="6">
        <f t="shared" si="18"/>
        <v>0</v>
      </c>
      <c r="H73" s="6">
        <f t="shared" si="18"/>
        <v>9906260</v>
      </c>
      <c r="I73" s="11">
        <f t="shared" si="18"/>
        <v>5597603</v>
      </c>
      <c r="J73" s="6">
        <f t="shared" si="18"/>
        <v>0</v>
      </c>
      <c r="K73" s="6">
        <f t="shared" si="7"/>
        <v>0</v>
      </c>
    </row>
    <row r="74" spans="1:11" s="1" customFormat="1" ht="22.5" x14ac:dyDescent="0.25">
      <c r="A74" s="5" t="s">
        <v>196</v>
      </c>
      <c r="B74" s="10" t="s">
        <v>197</v>
      </c>
      <c r="C74" s="10" t="s">
        <v>198</v>
      </c>
      <c r="D74" s="11">
        <f>D75+D83</f>
        <v>10543596</v>
      </c>
      <c r="E74" s="11">
        <f>E75+E83</f>
        <v>11768396</v>
      </c>
      <c r="F74" s="11">
        <f>F75+F83</f>
        <v>5597603</v>
      </c>
      <c r="G74" s="6">
        <f>G75+G82</f>
        <v>0</v>
      </c>
      <c r="H74" s="6">
        <f>H75+H82</f>
        <v>9906260</v>
      </c>
      <c r="I74" s="11">
        <f>I75+I83</f>
        <v>5597603</v>
      </c>
      <c r="J74" s="6">
        <f>J75+J82</f>
        <v>0</v>
      </c>
      <c r="K74" s="6">
        <f t="shared" si="7"/>
        <v>0</v>
      </c>
    </row>
    <row r="75" spans="1:11" s="1" customFormat="1" ht="96" x14ac:dyDescent="0.25">
      <c r="A75" s="5" t="s">
        <v>199</v>
      </c>
      <c r="B75" s="10" t="s">
        <v>200</v>
      </c>
      <c r="C75" s="10" t="s">
        <v>201</v>
      </c>
      <c r="D75" s="11">
        <f>+D76+D78+D79+D80+D81+D82</f>
        <v>10543596</v>
      </c>
      <c r="E75" s="11">
        <f>+E76+E78+E79+E80+E81+E82</f>
        <v>11268396</v>
      </c>
      <c r="F75" s="11">
        <f>+F76+F78+F79+F80+F81+F82</f>
        <v>5097603</v>
      </c>
      <c r="G75" s="6">
        <f>+G76+G77+G78+G79+G80+G81</f>
        <v>0</v>
      </c>
      <c r="H75" s="6">
        <f>+H76+H77+H78+H79+H80+H81</f>
        <v>9156260</v>
      </c>
      <c r="I75" s="11">
        <f>+I76+I78+I79+I80+I81+I82</f>
        <v>5097603</v>
      </c>
      <c r="J75" s="6">
        <f>+J76+J77+J78+J79+J80+J81</f>
        <v>0</v>
      </c>
      <c r="K75" s="6">
        <f t="shared" ref="K75:K90" si="19">F75-I75-J75</f>
        <v>0</v>
      </c>
    </row>
    <row r="76" spans="1:11" s="1" customFormat="1" ht="43.5" x14ac:dyDescent="0.25">
      <c r="A76" s="5" t="s">
        <v>202</v>
      </c>
      <c r="B76" s="10" t="s">
        <v>263</v>
      </c>
      <c r="C76" s="10" t="s">
        <v>264</v>
      </c>
      <c r="D76" s="11">
        <f>D77</f>
        <v>0</v>
      </c>
      <c r="E76" s="11">
        <f>E77</f>
        <v>167000</v>
      </c>
      <c r="F76" s="11">
        <f>F77</f>
        <v>0</v>
      </c>
      <c r="G76" s="6">
        <v>0</v>
      </c>
      <c r="H76" s="6">
        <v>153000</v>
      </c>
      <c r="I76" s="11">
        <f>I77</f>
        <v>0</v>
      </c>
      <c r="J76" s="6">
        <v>0</v>
      </c>
      <c r="K76" s="6">
        <f t="shared" si="19"/>
        <v>0</v>
      </c>
    </row>
    <row r="77" spans="1:11" s="1" customFormat="1" ht="43.5" x14ac:dyDescent="0.25">
      <c r="A77" s="5" t="s">
        <v>205</v>
      </c>
      <c r="B77" s="10" t="s">
        <v>265</v>
      </c>
      <c r="C77" s="10" t="s">
        <v>266</v>
      </c>
      <c r="D77" s="11">
        <v>0</v>
      </c>
      <c r="E77" s="11">
        <v>167000</v>
      </c>
      <c r="F77" s="11">
        <v>0</v>
      </c>
      <c r="G77" s="6">
        <v>0</v>
      </c>
      <c r="H77" s="6">
        <v>7330</v>
      </c>
      <c r="I77" s="11">
        <v>0</v>
      </c>
      <c r="J77" s="6">
        <v>0</v>
      </c>
      <c r="K77" s="6">
        <f t="shared" si="19"/>
        <v>0</v>
      </c>
    </row>
    <row r="78" spans="1:11" s="1" customFormat="1" x14ac:dyDescent="0.25">
      <c r="A78" s="5" t="s">
        <v>207</v>
      </c>
      <c r="B78" s="10" t="s">
        <v>203</v>
      </c>
      <c r="C78" s="10" t="s">
        <v>204</v>
      </c>
      <c r="D78" s="11">
        <v>0</v>
      </c>
      <c r="E78" s="11">
        <v>175000</v>
      </c>
      <c r="F78" s="11">
        <v>175000</v>
      </c>
      <c r="G78" s="6">
        <v>0</v>
      </c>
      <c r="H78" s="6">
        <v>6790439</v>
      </c>
      <c r="I78" s="11">
        <v>175000</v>
      </c>
      <c r="J78" s="6">
        <v>0</v>
      </c>
      <c r="K78" s="6">
        <f t="shared" si="19"/>
        <v>0</v>
      </c>
    </row>
    <row r="79" spans="1:11" s="1" customFormat="1" ht="43.5" x14ac:dyDescent="0.25">
      <c r="A79" s="5" t="s">
        <v>210</v>
      </c>
      <c r="B79" s="10" t="s">
        <v>267</v>
      </c>
      <c r="C79" s="10" t="s">
        <v>206</v>
      </c>
      <c r="D79" s="11">
        <v>2000</v>
      </c>
      <c r="E79" s="11">
        <v>356000</v>
      </c>
      <c r="F79" s="11">
        <v>350144</v>
      </c>
      <c r="G79" s="6">
        <v>0</v>
      </c>
      <c r="H79" s="6">
        <v>1090462</v>
      </c>
      <c r="I79" s="11">
        <v>350144</v>
      </c>
      <c r="J79" s="6">
        <v>0</v>
      </c>
      <c r="K79" s="6">
        <f t="shared" si="19"/>
        <v>0</v>
      </c>
    </row>
    <row r="80" spans="1:11" s="1" customFormat="1" ht="22.5" x14ac:dyDescent="0.25">
      <c r="A80" s="5" t="s">
        <v>213</v>
      </c>
      <c r="B80" s="10" t="s">
        <v>268</v>
      </c>
      <c r="C80" s="10" t="s">
        <v>269</v>
      </c>
      <c r="D80" s="11">
        <v>800000</v>
      </c>
      <c r="E80" s="11">
        <v>828800</v>
      </c>
      <c r="F80" s="11">
        <v>692595</v>
      </c>
      <c r="G80" s="6">
        <v>0</v>
      </c>
      <c r="H80" s="6">
        <v>1115029</v>
      </c>
      <c r="I80" s="11">
        <v>692595</v>
      </c>
      <c r="J80" s="6">
        <v>0</v>
      </c>
      <c r="K80" s="6">
        <f t="shared" si="19"/>
        <v>0</v>
      </c>
    </row>
    <row r="81" spans="1:11" s="1" customFormat="1" ht="22.5" x14ac:dyDescent="0.25">
      <c r="A81" s="5" t="s">
        <v>214</v>
      </c>
      <c r="B81" s="10" t="s">
        <v>208</v>
      </c>
      <c r="C81" s="10" t="s">
        <v>209</v>
      </c>
      <c r="D81" s="11">
        <v>9318900</v>
      </c>
      <c r="E81" s="11">
        <v>9318900</v>
      </c>
      <c r="F81" s="11">
        <v>3786176</v>
      </c>
      <c r="G81" s="6">
        <v>0</v>
      </c>
      <c r="H81" s="6">
        <v>0</v>
      </c>
      <c r="I81" s="11">
        <v>3786176</v>
      </c>
      <c r="J81" s="6">
        <v>0</v>
      </c>
      <c r="K81" s="6">
        <f t="shared" si="19"/>
        <v>0</v>
      </c>
    </row>
    <row r="82" spans="1:11" s="1" customFormat="1" ht="54" x14ac:dyDescent="0.25">
      <c r="A82" s="5" t="s">
        <v>215</v>
      </c>
      <c r="B82" s="10" t="s">
        <v>211</v>
      </c>
      <c r="C82" s="10" t="s">
        <v>212</v>
      </c>
      <c r="D82" s="11">
        <v>422696</v>
      </c>
      <c r="E82" s="11">
        <v>422696</v>
      </c>
      <c r="F82" s="11">
        <v>93688</v>
      </c>
      <c r="G82" s="6">
        <f>+G83</f>
        <v>0</v>
      </c>
      <c r="H82" s="6">
        <f>+H83</f>
        <v>750000</v>
      </c>
      <c r="I82" s="11">
        <v>93688</v>
      </c>
      <c r="J82" s="6">
        <f>+J83</f>
        <v>0</v>
      </c>
      <c r="K82" s="6">
        <f t="shared" si="19"/>
        <v>0</v>
      </c>
    </row>
    <row r="83" spans="1:11" s="1" customFormat="1" ht="33" x14ac:dyDescent="0.25">
      <c r="A83" s="5" t="s">
        <v>218</v>
      </c>
      <c r="B83" s="10" t="s">
        <v>216</v>
      </c>
      <c r="C83" s="10" t="s">
        <v>217</v>
      </c>
      <c r="D83" s="11">
        <f>+D84</f>
        <v>0</v>
      </c>
      <c r="E83" s="11">
        <f>+E84</f>
        <v>500000</v>
      </c>
      <c r="F83" s="11">
        <f>+F84</f>
        <v>500000</v>
      </c>
      <c r="G83" s="6">
        <v>0</v>
      </c>
      <c r="H83" s="6">
        <v>750000</v>
      </c>
      <c r="I83" s="11">
        <f>+I84</f>
        <v>500000</v>
      </c>
      <c r="J83" s="6">
        <v>0</v>
      </c>
      <c r="K83" s="6">
        <f t="shared" si="19"/>
        <v>0</v>
      </c>
    </row>
    <row r="84" spans="1:11" s="1" customFormat="1" ht="33" x14ac:dyDescent="0.25">
      <c r="A84" s="5" t="s">
        <v>221</v>
      </c>
      <c r="B84" s="10" t="s">
        <v>219</v>
      </c>
      <c r="C84" s="10" t="s">
        <v>220</v>
      </c>
      <c r="D84" s="11">
        <v>0</v>
      </c>
      <c r="E84" s="11">
        <v>500000</v>
      </c>
      <c r="F84" s="11">
        <v>500000</v>
      </c>
      <c r="G84" s="6">
        <f>G85+G88</f>
        <v>0</v>
      </c>
      <c r="H84" s="6">
        <f>H85+H88</f>
        <v>7366433</v>
      </c>
      <c r="I84" s="11">
        <v>500000</v>
      </c>
      <c r="J84" s="6">
        <f>J85+J88</f>
        <v>0</v>
      </c>
      <c r="K84" s="6">
        <f t="shared" si="19"/>
        <v>0</v>
      </c>
    </row>
    <row r="85" spans="1:11" s="1" customFormat="1" ht="33" x14ac:dyDescent="0.25">
      <c r="A85" s="5" t="s">
        <v>224</v>
      </c>
      <c r="B85" s="10" t="s">
        <v>222</v>
      </c>
      <c r="C85" s="10" t="s">
        <v>223</v>
      </c>
      <c r="D85" s="11">
        <f>D86+D89</f>
        <v>3363783</v>
      </c>
      <c r="E85" s="11">
        <f>E86+E89</f>
        <v>3724675</v>
      </c>
      <c r="F85" s="11">
        <f>F86+F89</f>
        <v>1167391</v>
      </c>
      <c r="G85" s="6">
        <f>G86+G87</f>
        <v>0</v>
      </c>
      <c r="H85" s="6">
        <f>H86+H87</f>
        <v>7076129</v>
      </c>
      <c r="I85" s="11">
        <f>I86+I89</f>
        <v>1167391</v>
      </c>
      <c r="J85" s="6">
        <f>J86+J87</f>
        <v>0</v>
      </c>
      <c r="K85" s="6">
        <f t="shared" si="19"/>
        <v>0</v>
      </c>
    </row>
    <row r="86" spans="1:11" s="1" customFormat="1" ht="22.5" x14ac:dyDescent="0.25">
      <c r="A86" s="5" t="s">
        <v>227</v>
      </c>
      <c r="B86" s="10" t="s">
        <v>225</v>
      </c>
      <c r="C86" s="10" t="s">
        <v>226</v>
      </c>
      <c r="D86" s="11">
        <f>D87+D88</f>
        <v>965183</v>
      </c>
      <c r="E86" s="11">
        <f>E87+E88</f>
        <v>965183</v>
      </c>
      <c r="F86" s="11">
        <f>F87+F88</f>
        <v>46794</v>
      </c>
      <c r="G86" s="6">
        <v>0</v>
      </c>
      <c r="H86" s="6">
        <v>6429817</v>
      </c>
      <c r="I86" s="11">
        <f>I87+I88</f>
        <v>46794</v>
      </c>
      <c r="J86" s="6">
        <v>0</v>
      </c>
      <c r="K86" s="6">
        <f t="shared" si="19"/>
        <v>0</v>
      </c>
    </row>
    <row r="87" spans="1:11" s="1" customFormat="1" ht="22.5" x14ac:dyDescent="0.25">
      <c r="A87" s="5" t="s">
        <v>230</v>
      </c>
      <c r="B87" s="10" t="s">
        <v>228</v>
      </c>
      <c r="C87" s="10" t="s">
        <v>229</v>
      </c>
      <c r="D87" s="11">
        <v>965183</v>
      </c>
      <c r="E87" s="11">
        <v>965183</v>
      </c>
      <c r="F87" s="11">
        <v>0</v>
      </c>
      <c r="G87" s="6">
        <v>0</v>
      </c>
      <c r="H87" s="6">
        <v>646312</v>
      </c>
      <c r="I87" s="11">
        <v>0</v>
      </c>
      <c r="J87" s="6">
        <v>0</v>
      </c>
      <c r="K87" s="6">
        <f t="shared" si="19"/>
        <v>0</v>
      </c>
    </row>
    <row r="88" spans="1:11" s="1" customFormat="1" ht="22.5" x14ac:dyDescent="0.25">
      <c r="A88" s="5" t="s">
        <v>233</v>
      </c>
      <c r="B88" s="10" t="s">
        <v>231</v>
      </c>
      <c r="C88" s="10" t="s">
        <v>232</v>
      </c>
      <c r="D88" s="11">
        <v>0</v>
      </c>
      <c r="E88" s="11">
        <v>0</v>
      </c>
      <c r="F88" s="11">
        <v>46794</v>
      </c>
      <c r="G88" s="6">
        <f>G89+G90</f>
        <v>0</v>
      </c>
      <c r="H88" s="6">
        <f>H89+H90</f>
        <v>290304</v>
      </c>
      <c r="I88" s="11">
        <v>46794</v>
      </c>
      <c r="J88" s="6">
        <f>J89+J90</f>
        <v>0</v>
      </c>
      <c r="K88" s="6">
        <f t="shared" si="19"/>
        <v>0</v>
      </c>
    </row>
    <row r="89" spans="1:11" s="1" customFormat="1" x14ac:dyDescent="0.25">
      <c r="A89" s="5" t="s">
        <v>236</v>
      </c>
      <c r="B89" s="10" t="s">
        <v>234</v>
      </c>
      <c r="C89" s="10" t="s">
        <v>235</v>
      </c>
      <c r="D89" s="11">
        <f>D90+D91+D92</f>
        <v>2398600</v>
      </c>
      <c r="E89" s="11">
        <f>E90+E91+E92</f>
        <v>2759492</v>
      </c>
      <c r="F89" s="11">
        <f>F90+F91+F92</f>
        <v>1120597</v>
      </c>
      <c r="G89" s="6">
        <v>0</v>
      </c>
      <c r="H89" s="6">
        <v>53821</v>
      </c>
      <c r="I89" s="11">
        <f>I90+I91+I92</f>
        <v>1120597</v>
      </c>
      <c r="J89" s="6">
        <v>0</v>
      </c>
      <c r="K89" s="6">
        <f t="shared" si="19"/>
        <v>0</v>
      </c>
    </row>
    <row r="90" spans="1:11" s="1" customFormat="1" ht="22.5" x14ac:dyDescent="0.25">
      <c r="A90" s="5" t="s">
        <v>238</v>
      </c>
      <c r="B90" s="10" t="s">
        <v>228</v>
      </c>
      <c r="C90" s="10" t="s">
        <v>237</v>
      </c>
      <c r="D90" s="11">
        <v>1775029</v>
      </c>
      <c r="E90" s="11">
        <v>2220921</v>
      </c>
      <c r="F90" s="11">
        <v>542210</v>
      </c>
      <c r="G90" s="6">
        <v>0</v>
      </c>
      <c r="H90" s="6">
        <v>236483</v>
      </c>
      <c r="I90" s="11">
        <v>542210</v>
      </c>
      <c r="J90" s="6">
        <v>0</v>
      </c>
      <c r="K90" s="6">
        <f t="shared" si="19"/>
        <v>0</v>
      </c>
    </row>
    <row r="91" spans="1:11" s="1" customFormat="1" ht="22.5" x14ac:dyDescent="0.25">
      <c r="A91" s="3"/>
      <c r="B91" s="10" t="s">
        <v>231</v>
      </c>
      <c r="C91" s="10" t="s">
        <v>270</v>
      </c>
      <c r="D91" s="11">
        <v>23571</v>
      </c>
      <c r="E91" s="11">
        <v>23571</v>
      </c>
      <c r="F91" s="11">
        <v>23571</v>
      </c>
      <c r="G91" s="4"/>
      <c r="H91" s="4"/>
      <c r="I91" s="11">
        <v>23571</v>
      </c>
      <c r="J91" s="4"/>
      <c r="K91" s="4"/>
    </row>
    <row r="92" spans="1:11" ht="22.5" x14ac:dyDescent="0.25">
      <c r="B92" s="10" t="s">
        <v>239</v>
      </c>
      <c r="C92" s="10" t="s">
        <v>240</v>
      </c>
      <c r="D92" s="11">
        <v>600000</v>
      </c>
      <c r="E92" s="11">
        <v>515000</v>
      </c>
      <c r="F92" s="11">
        <v>554816</v>
      </c>
      <c r="I92" s="11">
        <v>554816</v>
      </c>
    </row>
    <row r="93" spans="1:11" x14ac:dyDescent="0.25">
      <c r="B93" s="12"/>
      <c r="C93" s="12"/>
      <c r="D93" s="13"/>
      <c r="E93" s="13"/>
      <c r="F93" s="13"/>
      <c r="I93" s="13"/>
    </row>
    <row r="94" spans="1:11" x14ac:dyDescent="0.25">
      <c r="B94" s="23" t="s">
        <v>246</v>
      </c>
      <c r="C94" s="23"/>
      <c r="D94" s="23"/>
      <c r="E94" s="23"/>
      <c r="F94" s="23"/>
      <c r="G94" s="23"/>
      <c r="H94" s="23"/>
      <c r="I94" s="23"/>
      <c r="J94" s="23"/>
    </row>
    <row r="97" spans="2:9" ht="22.5" x14ac:dyDescent="0.25">
      <c r="B97" s="10" t="s">
        <v>241</v>
      </c>
      <c r="C97" s="10" t="s">
        <v>17</v>
      </c>
      <c r="D97" s="11">
        <f>D98+D151</f>
        <v>34714070</v>
      </c>
      <c r="E97" s="11">
        <f>E98+E151</f>
        <v>38959280</v>
      </c>
      <c r="F97" s="11">
        <f>F98+F151</f>
        <v>38491850</v>
      </c>
      <c r="G97" s="6" t="e">
        <f>G98+G153</f>
        <v>#REF!</v>
      </c>
      <c r="H97" s="6" t="e">
        <f>H98+H153</f>
        <v>#REF!</v>
      </c>
      <c r="I97" s="11">
        <f>I98+I151</f>
        <v>38491850</v>
      </c>
    </row>
    <row r="98" spans="2:9" x14ac:dyDescent="0.25">
      <c r="B98" s="10" t="s">
        <v>21</v>
      </c>
      <c r="C98" s="10" t="s">
        <v>22</v>
      </c>
      <c r="D98" s="11">
        <f>D99+D132</f>
        <v>33912070</v>
      </c>
      <c r="E98" s="11">
        <f>E99+E132</f>
        <v>37099480</v>
      </c>
      <c r="F98" s="11">
        <f>F99+F132</f>
        <v>36774111</v>
      </c>
      <c r="G98" s="6">
        <f>G99+G134</f>
        <v>7083047</v>
      </c>
      <c r="H98" s="6">
        <f>H99+H134</f>
        <v>32331218</v>
      </c>
      <c r="I98" s="11">
        <f>I99+I132</f>
        <v>36774111</v>
      </c>
    </row>
    <row r="99" spans="2:9" ht="22.5" x14ac:dyDescent="0.25">
      <c r="B99" s="10" t="s">
        <v>24</v>
      </c>
      <c r="C99" s="10" t="s">
        <v>25</v>
      </c>
      <c r="D99" s="11">
        <f>D100+D108+D119+D129</f>
        <v>34569000</v>
      </c>
      <c r="E99" s="11">
        <f>E100+E108+E119+E129</f>
        <v>38158436</v>
      </c>
      <c r="F99" s="11">
        <f>F100+F108+F119+F129</f>
        <v>37950285</v>
      </c>
      <c r="G99" s="6">
        <f>G100+G108+G118+G131</f>
        <v>4270342</v>
      </c>
      <c r="H99" s="6">
        <f>H100+H108+H118+H131</f>
        <v>35188825</v>
      </c>
      <c r="I99" s="11">
        <f>I100+I108+I119+I129</f>
        <v>37950285</v>
      </c>
    </row>
    <row r="100" spans="2:9" ht="22.5" x14ac:dyDescent="0.25">
      <c r="B100" s="10" t="s">
        <v>27</v>
      </c>
      <c r="C100" s="10" t="s">
        <v>28</v>
      </c>
      <c r="D100" s="11">
        <f t="shared" ref="D100:I100" si="20">+D101</f>
        <v>12461000</v>
      </c>
      <c r="E100" s="11">
        <f t="shared" si="20"/>
        <v>13524000</v>
      </c>
      <c r="F100" s="11">
        <f t="shared" si="20"/>
        <v>13284791</v>
      </c>
      <c r="G100" s="6">
        <f t="shared" si="20"/>
        <v>0</v>
      </c>
      <c r="H100" s="6">
        <f t="shared" si="20"/>
        <v>12515796</v>
      </c>
      <c r="I100" s="11">
        <f t="shared" si="20"/>
        <v>13284791</v>
      </c>
    </row>
    <row r="101" spans="2:9" ht="33" x14ac:dyDescent="0.25">
      <c r="B101" s="10" t="s">
        <v>30</v>
      </c>
      <c r="C101" s="10" t="s">
        <v>31</v>
      </c>
      <c r="D101" s="11">
        <f t="shared" ref="D101:I101" si="21">D102+D104</f>
        <v>12461000</v>
      </c>
      <c r="E101" s="11">
        <f t="shared" si="21"/>
        <v>13524000</v>
      </c>
      <c r="F101" s="11">
        <f t="shared" si="21"/>
        <v>13284791</v>
      </c>
      <c r="G101" s="6">
        <f t="shared" si="21"/>
        <v>0</v>
      </c>
      <c r="H101" s="6">
        <f t="shared" si="21"/>
        <v>12515796</v>
      </c>
      <c r="I101" s="11">
        <f t="shared" si="21"/>
        <v>13284791</v>
      </c>
    </row>
    <row r="102" spans="2:9" x14ac:dyDescent="0.25">
      <c r="B102" s="10" t="s">
        <v>33</v>
      </c>
      <c r="C102" s="10" t="s">
        <v>34</v>
      </c>
      <c r="D102" s="11">
        <f t="shared" ref="D102:I102" si="22">+D103</f>
        <v>26000</v>
      </c>
      <c r="E102" s="11">
        <f t="shared" si="22"/>
        <v>54000</v>
      </c>
      <c r="F102" s="11">
        <f t="shared" si="22"/>
        <v>54054</v>
      </c>
      <c r="G102" s="6">
        <f t="shared" si="22"/>
        <v>0</v>
      </c>
      <c r="H102" s="6">
        <f t="shared" si="22"/>
        <v>26123</v>
      </c>
      <c r="I102" s="11">
        <f t="shared" si="22"/>
        <v>54054</v>
      </c>
    </row>
    <row r="103" spans="2:9" ht="22.5" x14ac:dyDescent="0.25">
      <c r="B103" s="10" t="s">
        <v>36</v>
      </c>
      <c r="C103" s="10" t="s">
        <v>37</v>
      </c>
      <c r="D103" s="11">
        <v>26000</v>
      </c>
      <c r="E103" s="11">
        <v>54000</v>
      </c>
      <c r="F103" s="11">
        <v>54054</v>
      </c>
      <c r="G103" s="6">
        <v>0</v>
      </c>
      <c r="H103" s="6">
        <v>26123</v>
      </c>
      <c r="I103" s="11">
        <v>54054</v>
      </c>
    </row>
    <row r="104" spans="2:9" ht="22.5" x14ac:dyDescent="0.25">
      <c r="B104" s="10" t="s">
        <v>258</v>
      </c>
      <c r="C104" s="10" t="s">
        <v>39</v>
      </c>
      <c r="D104" s="11">
        <f t="shared" ref="D104:I104" si="23">D105+D106+D107</f>
        <v>12435000</v>
      </c>
      <c r="E104" s="11">
        <f t="shared" si="23"/>
        <v>13470000</v>
      </c>
      <c r="F104" s="11">
        <f t="shared" si="23"/>
        <v>13230737</v>
      </c>
      <c r="G104" s="6">
        <f t="shared" si="23"/>
        <v>0</v>
      </c>
      <c r="H104" s="6">
        <f t="shared" si="23"/>
        <v>12489673</v>
      </c>
      <c r="I104" s="11">
        <f t="shared" si="23"/>
        <v>13230737</v>
      </c>
    </row>
    <row r="105" spans="2:9" x14ac:dyDescent="0.25">
      <c r="B105" s="10" t="s">
        <v>41</v>
      </c>
      <c r="C105" s="10" t="s">
        <v>42</v>
      </c>
      <c r="D105" s="11">
        <v>10409000</v>
      </c>
      <c r="E105" s="11">
        <v>11007000</v>
      </c>
      <c r="F105" s="11">
        <v>10773745</v>
      </c>
      <c r="G105" s="6">
        <v>0</v>
      </c>
      <c r="H105" s="6">
        <v>9775342</v>
      </c>
      <c r="I105" s="11">
        <v>10773745</v>
      </c>
    </row>
    <row r="106" spans="2:9" ht="22.5" x14ac:dyDescent="0.25">
      <c r="B106" s="10" t="s">
        <v>44</v>
      </c>
      <c r="C106" s="10" t="s">
        <v>45</v>
      </c>
      <c r="D106" s="11">
        <v>826000</v>
      </c>
      <c r="E106" s="11">
        <v>863000</v>
      </c>
      <c r="F106" s="11">
        <v>856992</v>
      </c>
      <c r="G106" s="6">
        <v>0</v>
      </c>
      <c r="H106" s="6">
        <v>883386</v>
      </c>
      <c r="I106" s="11">
        <v>856992</v>
      </c>
    </row>
    <row r="107" spans="2:9" ht="22.5" x14ac:dyDescent="0.25">
      <c r="B107" s="10" t="s">
        <v>47</v>
      </c>
      <c r="C107" s="10" t="s">
        <v>48</v>
      </c>
      <c r="D107" s="11">
        <v>1200000</v>
      </c>
      <c r="E107" s="11">
        <v>1600000</v>
      </c>
      <c r="F107" s="11">
        <v>1600000</v>
      </c>
      <c r="G107" s="6">
        <v>0</v>
      </c>
      <c r="H107" s="6">
        <v>1830945</v>
      </c>
      <c r="I107" s="11">
        <v>1600000</v>
      </c>
    </row>
    <row r="108" spans="2:9" ht="22.5" x14ac:dyDescent="0.25">
      <c r="B108" s="10" t="s">
        <v>50</v>
      </c>
      <c r="C108" s="10" t="s">
        <v>51</v>
      </c>
      <c r="D108" s="11">
        <f t="shared" ref="D108:I108" si="24">D109</f>
        <v>3835000</v>
      </c>
      <c r="E108" s="11">
        <f t="shared" si="24"/>
        <v>4479086</v>
      </c>
      <c r="F108" s="11">
        <f t="shared" si="24"/>
        <v>4481294</v>
      </c>
      <c r="G108" s="6">
        <f t="shared" si="24"/>
        <v>3538611</v>
      </c>
      <c r="H108" s="6">
        <f t="shared" si="24"/>
        <v>3677164</v>
      </c>
      <c r="I108" s="11">
        <f t="shared" si="24"/>
        <v>4481294</v>
      </c>
    </row>
    <row r="109" spans="2:9" ht="22.5" x14ac:dyDescent="0.25">
      <c r="B109" s="10" t="s">
        <v>53</v>
      </c>
      <c r="C109" s="10" t="s">
        <v>54</v>
      </c>
      <c r="D109" s="11">
        <f>D110+D113+D117+D118</f>
        <v>3835000</v>
      </c>
      <c r="E109" s="11">
        <f>E110+E113+E117+E118</f>
        <v>4479086</v>
      </c>
      <c r="F109" s="11">
        <f>F110+F113+F117+F118</f>
        <v>4481294</v>
      </c>
      <c r="G109" s="6">
        <f>G110+G113+G116+G117</f>
        <v>3538611</v>
      </c>
      <c r="H109" s="6">
        <f>H110+H113+H116+H117</f>
        <v>3677164</v>
      </c>
      <c r="I109" s="11">
        <f>I110+I113+I117+I118</f>
        <v>4481294</v>
      </c>
    </row>
    <row r="110" spans="2:9" ht="22.5" x14ac:dyDescent="0.25">
      <c r="B110" s="10" t="s">
        <v>56</v>
      </c>
      <c r="C110" s="10" t="s">
        <v>57</v>
      </c>
      <c r="D110" s="11">
        <f t="shared" ref="D110:I110" si="25">D111+D112</f>
        <v>2356000</v>
      </c>
      <c r="E110" s="11">
        <f t="shared" si="25"/>
        <v>2723086</v>
      </c>
      <c r="F110" s="11">
        <f t="shared" si="25"/>
        <v>2852336</v>
      </c>
      <c r="G110" s="6">
        <f t="shared" si="25"/>
        <v>2816471</v>
      </c>
      <c r="H110" s="6">
        <f t="shared" si="25"/>
        <v>2088427</v>
      </c>
      <c r="I110" s="11">
        <f t="shared" si="25"/>
        <v>2852336</v>
      </c>
    </row>
    <row r="111" spans="2:9" ht="22.5" x14ac:dyDescent="0.25">
      <c r="B111" s="10" t="s">
        <v>59</v>
      </c>
      <c r="C111" s="10" t="s">
        <v>60</v>
      </c>
      <c r="D111" s="11">
        <v>897000</v>
      </c>
      <c r="E111" s="11">
        <v>1123086</v>
      </c>
      <c r="F111" s="11">
        <v>1151676</v>
      </c>
      <c r="G111" s="6">
        <v>315170</v>
      </c>
      <c r="H111" s="6">
        <v>993993</v>
      </c>
      <c r="I111" s="11">
        <v>1151676</v>
      </c>
    </row>
    <row r="112" spans="2:9" ht="22.5" x14ac:dyDescent="0.25">
      <c r="B112" s="10" t="s">
        <v>62</v>
      </c>
      <c r="C112" s="10" t="s">
        <v>63</v>
      </c>
      <c r="D112" s="11">
        <v>1459000</v>
      </c>
      <c r="E112" s="11">
        <v>1600000</v>
      </c>
      <c r="F112" s="11">
        <v>1700660</v>
      </c>
      <c r="G112" s="6">
        <v>2501301</v>
      </c>
      <c r="H112" s="6">
        <v>1094434</v>
      </c>
      <c r="I112" s="11">
        <v>1700660</v>
      </c>
    </row>
    <row r="113" spans="2:9" ht="22.5" x14ac:dyDescent="0.25">
      <c r="B113" s="10" t="s">
        <v>65</v>
      </c>
      <c r="C113" s="10" t="s">
        <v>66</v>
      </c>
      <c r="D113" s="11">
        <f>D114+D115+D116</f>
        <v>1085000</v>
      </c>
      <c r="E113" s="11">
        <f>E114+E115+E116</f>
        <v>1413000</v>
      </c>
      <c r="F113" s="11">
        <f>F114+F115+F116</f>
        <v>1376472</v>
      </c>
      <c r="G113" s="6">
        <f>G114+G115</f>
        <v>593585</v>
      </c>
      <c r="H113" s="6">
        <f>H114+H115</f>
        <v>1199827</v>
      </c>
      <c r="I113" s="11">
        <f>I114+I115+I116</f>
        <v>1376472</v>
      </c>
    </row>
    <row r="114" spans="2:9" ht="22.5" x14ac:dyDescent="0.25">
      <c r="B114" s="10" t="s">
        <v>68</v>
      </c>
      <c r="C114" s="10" t="s">
        <v>69</v>
      </c>
      <c r="D114" s="11">
        <v>657000</v>
      </c>
      <c r="E114" s="11">
        <v>874000</v>
      </c>
      <c r="F114" s="11">
        <v>891862</v>
      </c>
      <c r="G114" s="6">
        <v>352192</v>
      </c>
      <c r="H114" s="6">
        <v>948026</v>
      </c>
      <c r="I114" s="11">
        <v>891862</v>
      </c>
    </row>
    <row r="115" spans="2:9" ht="22.5" x14ac:dyDescent="0.25">
      <c r="B115" s="10" t="s">
        <v>71</v>
      </c>
      <c r="C115" s="10" t="s">
        <v>72</v>
      </c>
      <c r="D115" s="11">
        <v>178000</v>
      </c>
      <c r="E115" s="11">
        <v>289000</v>
      </c>
      <c r="F115" s="11">
        <v>218706</v>
      </c>
      <c r="G115" s="6">
        <v>241393</v>
      </c>
      <c r="H115" s="6">
        <v>251801</v>
      </c>
      <c r="I115" s="11">
        <v>218706</v>
      </c>
    </row>
    <row r="116" spans="2:9" ht="22.5" x14ac:dyDescent="0.25">
      <c r="B116" s="10" t="s">
        <v>259</v>
      </c>
      <c r="C116" s="10" t="s">
        <v>260</v>
      </c>
      <c r="D116" s="11">
        <v>250000</v>
      </c>
      <c r="E116" s="11">
        <v>250000</v>
      </c>
      <c r="F116" s="11">
        <v>265904</v>
      </c>
      <c r="G116" s="6">
        <v>55688</v>
      </c>
      <c r="H116" s="6">
        <v>237373</v>
      </c>
      <c r="I116" s="11">
        <v>265904</v>
      </c>
    </row>
    <row r="117" spans="2:9" x14ac:dyDescent="0.25">
      <c r="B117" s="10" t="s">
        <v>74</v>
      </c>
      <c r="C117" s="10" t="s">
        <v>75</v>
      </c>
      <c r="D117" s="11">
        <v>218000</v>
      </c>
      <c r="E117" s="11">
        <v>218000</v>
      </c>
      <c r="F117" s="11">
        <v>163426</v>
      </c>
      <c r="G117" s="6">
        <v>72867</v>
      </c>
      <c r="H117" s="6">
        <v>151537</v>
      </c>
      <c r="I117" s="11">
        <v>163426</v>
      </c>
    </row>
    <row r="118" spans="2:9" x14ac:dyDescent="0.25">
      <c r="B118" s="10" t="s">
        <v>77</v>
      </c>
      <c r="C118" s="10" t="s">
        <v>78</v>
      </c>
      <c r="D118" s="11">
        <v>176000</v>
      </c>
      <c r="E118" s="11">
        <v>125000</v>
      </c>
      <c r="F118" s="11">
        <v>89060</v>
      </c>
      <c r="G118" s="6">
        <f>G119+G123+G125</f>
        <v>731304</v>
      </c>
      <c r="H118" s="6">
        <f>H119+H123+H125</f>
        <v>18995847</v>
      </c>
      <c r="I118" s="11">
        <v>89060</v>
      </c>
    </row>
    <row r="119" spans="2:9" ht="22.5" x14ac:dyDescent="0.25">
      <c r="B119" s="10" t="s">
        <v>80</v>
      </c>
      <c r="C119" s="10" t="s">
        <v>81</v>
      </c>
      <c r="D119" s="11">
        <f>D120+D123</f>
        <v>18273000</v>
      </c>
      <c r="E119" s="11">
        <f>E120+E123</f>
        <v>20154750</v>
      </c>
      <c r="F119" s="11">
        <f>F120+F123</f>
        <v>20183493</v>
      </c>
      <c r="G119" s="6">
        <f>+G120+G121+G122</f>
        <v>0</v>
      </c>
      <c r="H119" s="6">
        <f>+H120+H121+H122</f>
        <v>17231000</v>
      </c>
      <c r="I119" s="11">
        <f>I120+I123</f>
        <v>20183493</v>
      </c>
    </row>
    <row r="120" spans="2:9" ht="22.5" x14ac:dyDescent="0.25">
      <c r="B120" s="10" t="s">
        <v>83</v>
      </c>
      <c r="C120" s="10" t="s">
        <v>84</v>
      </c>
      <c r="D120" s="11">
        <f>+D121+D122</f>
        <v>16726000</v>
      </c>
      <c r="E120" s="11">
        <f>+E121+E122</f>
        <v>18089800</v>
      </c>
      <c r="F120" s="11">
        <f>+F121+F122</f>
        <v>18059728</v>
      </c>
      <c r="G120" s="6">
        <v>0</v>
      </c>
      <c r="H120" s="6">
        <v>4363000</v>
      </c>
      <c r="I120" s="11">
        <f>+I121+I122</f>
        <v>18059728</v>
      </c>
    </row>
    <row r="121" spans="2:9" ht="43.5" x14ac:dyDescent="0.25">
      <c r="B121" s="10" t="s">
        <v>86</v>
      </c>
      <c r="C121" s="10" t="s">
        <v>87</v>
      </c>
      <c r="D121" s="11">
        <v>5856000</v>
      </c>
      <c r="E121" s="11">
        <v>6199800</v>
      </c>
      <c r="F121" s="11">
        <v>6169728</v>
      </c>
      <c r="G121" s="6">
        <v>0</v>
      </c>
      <c r="H121" s="6">
        <v>12833000</v>
      </c>
      <c r="I121" s="11">
        <v>6169728</v>
      </c>
    </row>
    <row r="122" spans="2:9" ht="22.5" x14ac:dyDescent="0.25">
      <c r="B122" s="10" t="s">
        <v>89</v>
      </c>
      <c r="C122" s="10" t="s">
        <v>90</v>
      </c>
      <c r="D122" s="11">
        <v>10870000</v>
      </c>
      <c r="E122" s="11">
        <v>11890000</v>
      </c>
      <c r="F122" s="11">
        <v>11890000</v>
      </c>
      <c r="G122" s="6">
        <v>0</v>
      </c>
      <c r="H122" s="6">
        <v>35000</v>
      </c>
      <c r="I122" s="11">
        <v>11890000</v>
      </c>
    </row>
    <row r="123" spans="2:9" ht="33" x14ac:dyDescent="0.25">
      <c r="B123" s="10" t="s">
        <v>95</v>
      </c>
      <c r="C123" s="10" t="s">
        <v>96</v>
      </c>
      <c r="D123" s="11">
        <f>D124+D127+D128</f>
        <v>1547000</v>
      </c>
      <c r="E123" s="11">
        <f>E124+E127+E128</f>
        <v>2064950</v>
      </c>
      <c r="F123" s="11">
        <f>F124+F127+F128</f>
        <v>2123765</v>
      </c>
      <c r="G123" s="6">
        <f>G124</f>
        <v>0</v>
      </c>
      <c r="H123" s="6">
        <f>H124</f>
        <v>106</v>
      </c>
      <c r="I123" s="11">
        <f>I124+I127+I128</f>
        <v>2123765</v>
      </c>
    </row>
    <row r="124" spans="2:9" ht="22.5" x14ac:dyDescent="0.25">
      <c r="B124" s="10" t="s">
        <v>98</v>
      </c>
      <c r="C124" s="10" t="s">
        <v>99</v>
      </c>
      <c r="D124" s="11">
        <f>D125+D126</f>
        <v>1125000</v>
      </c>
      <c r="E124" s="11">
        <f>E125+E126</f>
        <v>1371950</v>
      </c>
      <c r="F124" s="11">
        <f>F125+F126</f>
        <v>1427629</v>
      </c>
      <c r="G124" s="6">
        <v>0</v>
      </c>
      <c r="H124" s="6">
        <v>106</v>
      </c>
      <c r="I124" s="11">
        <f>I125+I126</f>
        <v>1427629</v>
      </c>
    </row>
    <row r="125" spans="2:9" ht="22.5" x14ac:dyDescent="0.25">
      <c r="B125" s="10" t="s">
        <v>101</v>
      </c>
      <c r="C125" s="10" t="s">
        <v>102</v>
      </c>
      <c r="D125" s="11">
        <v>839000</v>
      </c>
      <c r="E125" s="11">
        <v>1004200</v>
      </c>
      <c r="F125" s="11">
        <v>1043178</v>
      </c>
      <c r="G125" s="6">
        <f>G126+G129+G130</f>
        <v>731304</v>
      </c>
      <c r="H125" s="6">
        <f>H126+H129+H130</f>
        <v>1764741</v>
      </c>
      <c r="I125" s="11">
        <v>1043178</v>
      </c>
    </row>
    <row r="126" spans="2:9" ht="22.5" x14ac:dyDescent="0.25">
      <c r="B126" s="10" t="s">
        <v>104</v>
      </c>
      <c r="C126" s="10" t="s">
        <v>105</v>
      </c>
      <c r="D126" s="11">
        <v>286000</v>
      </c>
      <c r="E126" s="11">
        <v>367750</v>
      </c>
      <c r="F126" s="11">
        <v>384451</v>
      </c>
      <c r="G126" s="6">
        <f>G127+G128</f>
        <v>672427</v>
      </c>
      <c r="H126" s="6">
        <f>H127+H128</f>
        <v>1308039</v>
      </c>
      <c r="I126" s="11">
        <v>384451</v>
      </c>
    </row>
    <row r="127" spans="2:9" ht="22.5" x14ac:dyDescent="0.25">
      <c r="B127" s="10" t="s">
        <v>107</v>
      </c>
      <c r="C127" s="10" t="s">
        <v>108</v>
      </c>
      <c r="D127" s="11">
        <v>375000</v>
      </c>
      <c r="E127" s="11">
        <v>646000</v>
      </c>
      <c r="F127" s="11">
        <v>655436</v>
      </c>
      <c r="G127" s="6">
        <v>318531</v>
      </c>
      <c r="H127" s="6">
        <v>933119</v>
      </c>
      <c r="I127" s="11">
        <v>655436</v>
      </c>
    </row>
    <row r="128" spans="2:9" ht="33" x14ac:dyDescent="0.25">
      <c r="B128" s="10" t="s">
        <v>110</v>
      </c>
      <c r="C128" s="10" t="s">
        <v>111</v>
      </c>
      <c r="D128" s="11">
        <v>47000</v>
      </c>
      <c r="E128" s="11">
        <v>47000</v>
      </c>
      <c r="F128" s="11">
        <v>40700</v>
      </c>
      <c r="G128" s="6">
        <v>353896</v>
      </c>
      <c r="H128" s="6">
        <v>374920</v>
      </c>
      <c r="I128" s="11">
        <v>40700</v>
      </c>
    </row>
    <row r="129" spans="2:9" ht="22.5" x14ac:dyDescent="0.25">
      <c r="B129" s="10" t="s">
        <v>113</v>
      </c>
      <c r="C129" s="10" t="s">
        <v>114</v>
      </c>
      <c r="D129" s="11">
        <f>D130</f>
        <v>0</v>
      </c>
      <c r="E129" s="11">
        <f>E130</f>
        <v>600</v>
      </c>
      <c r="F129" s="11">
        <f t="shared" ref="F129:F130" si="26">F130</f>
        <v>707</v>
      </c>
      <c r="G129" s="6">
        <v>30938</v>
      </c>
      <c r="H129" s="6">
        <v>404183</v>
      </c>
      <c r="I129" s="11">
        <f t="shared" ref="I129:I130" si="27">I130</f>
        <v>707</v>
      </c>
    </row>
    <row r="130" spans="2:9" x14ac:dyDescent="0.25">
      <c r="B130" s="10" t="s">
        <v>116</v>
      </c>
      <c r="C130" s="10" t="s">
        <v>117</v>
      </c>
      <c r="D130" s="11">
        <f>D131</f>
        <v>0</v>
      </c>
      <c r="E130" s="11">
        <f>E131</f>
        <v>600</v>
      </c>
      <c r="F130" s="11">
        <f t="shared" si="26"/>
        <v>707</v>
      </c>
      <c r="G130" s="6">
        <v>27939</v>
      </c>
      <c r="H130" s="6">
        <v>52519</v>
      </c>
      <c r="I130" s="11">
        <f t="shared" si="27"/>
        <v>707</v>
      </c>
    </row>
    <row r="131" spans="2:9" x14ac:dyDescent="0.25">
      <c r="B131" s="10" t="s">
        <v>119</v>
      </c>
      <c r="C131" s="10" t="s">
        <v>120</v>
      </c>
      <c r="D131" s="11">
        <v>0</v>
      </c>
      <c r="E131" s="11">
        <v>600</v>
      </c>
      <c r="F131" s="11">
        <v>707</v>
      </c>
      <c r="G131" s="6">
        <f t="shared" ref="G131:H132" si="28">G132</f>
        <v>427</v>
      </c>
      <c r="H131" s="6">
        <f t="shared" si="28"/>
        <v>18</v>
      </c>
      <c r="I131" s="11">
        <v>707</v>
      </c>
    </row>
    <row r="132" spans="2:9" x14ac:dyDescent="0.25">
      <c r="B132" s="10" t="s">
        <v>122</v>
      </c>
      <c r="C132" s="10" t="s">
        <v>123</v>
      </c>
      <c r="D132" s="11">
        <f>D133+D137</f>
        <v>-656930</v>
      </c>
      <c r="E132" s="11">
        <f>E133+E137</f>
        <v>-1058956</v>
      </c>
      <c r="F132" s="11">
        <f>F133+F137</f>
        <v>-1176174</v>
      </c>
      <c r="G132" s="6">
        <f t="shared" si="28"/>
        <v>427</v>
      </c>
      <c r="H132" s="6">
        <f t="shared" si="28"/>
        <v>18</v>
      </c>
      <c r="I132" s="11">
        <f>I133+I137</f>
        <v>-1176174</v>
      </c>
    </row>
    <row r="133" spans="2:9" ht="22.5" x14ac:dyDescent="0.25">
      <c r="B133" s="10" t="s">
        <v>125</v>
      </c>
      <c r="C133" s="10" t="s">
        <v>126</v>
      </c>
      <c r="D133" s="11">
        <f>D134</f>
        <v>2400000</v>
      </c>
      <c r="E133" s="11">
        <f>E134</f>
        <v>2249612</v>
      </c>
      <c r="F133" s="11">
        <f>F134</f>
        <v>1939012</v>
      </c>
      <c r="G133" s="6">
        <v>427</v>
      </c>
      <c r="H133" s="6">
        <v>18</v>
      </c>
      <c r="I133" s="11">
        <f>I134</f>
        <v>1939012</v>
      </c>
    </row>
    <row r="134" spans="2:9" ht="22.5" x14ac:dyDescent="0.25">
      <c r="B134" s="10" t="s">
        <v>128</v>
      </c>
      <c r="C134" s="10" t="s">
        <v>129</v>
      </c>
      <c r="D134" s="11">
        <f>+D135</f>
        <v>2400000</v>
      </c>
      <c r="E134" s="11">
        <f>+E135</f>
        <v>2249612</v>
      </c>
      <c r="F134" s="11">
        <f t="shared" ref="F134:F135" si="29">+F135</f>
        <v>1939012</v>
      </c>
      <c r="G134" s="6">
        <f>G135+G139</f>
        <v>2812705</v>
      </c>
      <c r="H134" s="6">
        <f>H135+H139</f>
        <v>-2857607</v>
      </c>
      <c r="I134" s="11">
        <f t="shared" ref="I134:I135" si="30">+I135</f>
        <v>1939012</v>
      </c>
    </row>
    <row r="135" spans="2:9" x14ac:dyDescent="0.25">
      <c r="B135" s="10" t="s">
        <v>131</v>
      </c>
      <c r="C135" s="10" t="s">
        <v>132</v>
      </c>
      <c r="D135" s="11">
        <f>+D136</f>
        <v>2400000</v>
      </c>
      <c r="E135" s="11">
        <f>+E136</f>
        <v>2249612</v>
      </c>
      <c r="F135" s="11">
        <f t="shared" si="29"/>
        <v>1939012</v>
      </c>
      <c r="G135" s="6">
        <f>G136</f>
        <v>1882205</v>
      </c>
      <c r="H135" s="6">
        <f>H136</f>
        <v>2453005</v>
      </c>
      <c r="I135" s="11">
        <f t="shared" si="30"/>
        <v>1939012</v>
      </c>
    </row>
    <row r="136" spans="2:9" ht="22.5" x14ac:dyDescent="0.25">
      <c r="B136" s="10" t="s">
        <v>134</v>
      </c>
      <c r="C136" s="10" t="s">
        <v>135</v>
      </c>
      <c r="D136" s="11">
        <v>2400000</v>
      </c>
      <c r="E136" s="11">
        <v>2249612</v>
      </c>
      <c r="F136" s="11">
        <v>1939012</v>
      </c>
      <c r="G136" s="6">
        <f>+G137</f>
        <v>1882205</v>
      </c>
      <c r="H136" s="6">
        <f>+H137</f>
        <v>2453005</v>
      </c>
      <c r="I136" s="11">
        <v>1939012</v>
      </c>
    </row>
    <row r="137" spans="2:9" ht="22.5" x14ac:dyDescent="0.25">
      <c r="B137" s="10" t="s">
        <v>137</v>
      </c>
      <c r="C137" s="10" t="s">
        <v>138</v>
      </c>
      <c r="D137" s="11">
        <f>D138+D141+D143+D146+D149</f>
        <v>-3056930</v>
      </c>
      <c r="E137" s="11">
        <f>E138+E141+E143+E146+E149</f>
        <v>-3308568</v>
      </c>
      <c r="F137" s="11">
        <f>F138+F141+F143+F146+F149</f>
        <v>-3115186</v>
      </c>
      <c r="G137" s="6">
        <f>G138</f>
        <v>1882205</v>
      </c>
      <c r="H137" s="6">
        <f>H138</f>
        <v>2453005</v>
      </c>
      <c r="I137" s="11">
        <f>I138+I141+I143+I146+I149</f>
        <v>-3115186</v>
      </c>
    </row>
    <row r="138" spans="2:9" ht="43.5" x14ac:dyDescent="0.25">
      <c r="B138" s="10" t="s">
        <v>140</v>
      </c>
      <c r="C138" s="10" t="s">
        <v>141</v>
      </c>
      <c r="D138" s="11">
        <f>D139+D140</f>
        <v>3981200</v>
      </c>
      <c r="E138" s="11">
        <f>E139+E140</f>
        <v>4391200</v>
      </c>
      <c r="F138" s="11">
        <f>F139+F140</f>
        <v>4444375</v>
      </c>
      <c r="G138" s="6">
        <v>1882205</v>
      </c>
      <c r="H138" s="6">
        <v>2453005</v>
      </c>
      <c r="I138" s="11">
        <f>I139+I140</f>
        <v>4444375</v>
      </c>
    </row>
    <row r="139" spans="2:9" x14ac:dyDescent="0.25">
      <c r="B139" s="10" t="s">
        <v>143</v>
      </c>
      <c r="C139" s="10" t="s">
        <v>144</v>
      </c>
      <c r="D139" s="11">
        <v>1382000</v>
      </c>
      <c r="E139" s="11">
        <v>1382000</v>
      </c>
      <c r="F139" s="11">
        <v>1029879</v>
      </c>
      <c r="G139" s="6">
        <f>G140+G143+G145+G148+G151</f>
        <v>930500</v>
      </c>
      <c r="H139" s="6">
        <f>H140+H143+H145+H148+H151</f>
        <v>-5310612</v>
      </c>
      <c r="I139" s="11">
        <v>1029879</v>
      </c>
    </row>
    <row r="140" spans="2:9" ht="22.5" x14ac:dyDescent="0.25">
      <c r="B140" s="10" t="s">
        <v>146</v>
      </c>
      <c r="C140" s="10" t="s">
        <v>147</v>
      </c>
      <c r="D140" s="11">
        <v>2599200</v>
      </c>
      <c r="E140" s="11">
        <v>3009200</v>
      </c>
      <c r="F140" s="11">
        <v>3414496</v>
      </c>
      <c r="G140" s="6">
        <f>G141+G142</f>
        <v>44125</v>
      </c>
      <c r="H140" s="6">
        <f>H141+H142</f>
        <v>3404906</v>
      </c>
      <c r="I140" s="11">
        <v>3414496</v>
      </c>
    </row>
    <row r="141" spans="2:9" ht="22.5" x14ac:dyDescent="0.25">
      <c r="B141" s="10" t="s">
        <v>149</v>
      </c>
      <c r="C141" s="10" t="s">
        <v>150</v>
      </c>
      <c r="D141" s="11">
        <f>D142</f>
        <v>2000</v>
      </c>
      <c r="E141" s="11">
        <f>E142</f>
        <v>2000</v>
      </c>
      <c r="F141" s="11">
        <f>F142</f>
        <v>1126</v>
      </c>
      <c r="G141" s="6">
        <v>0</v>
      </c>
      <c r="H141" s="6">
        <v>1070375</v>
      </c>
      <c r="I141" s="11">
        <f>I142</f>
        <v>1126</v>
      </c>
    </row>
    <row r="142" spans="2:9" x14ac:dyDescent="0.25">
      <c r="B142" s="10" t="s">
        <v>152</v>
      </c>
      <c r="C142" s="10" t="s">
        <v>153</v>
      </c>
      <c r="D142" s="11">
        <v>2000</v>
      </c>
      <c r="E142" s="11">
        <v>2000</v>
      </c>
      <c r="F142" s="11">
        <v>1126</v>
      </c>
      <c r="G142" s="6">
        <v>44125</v>
      </c>
      <c r="H142" s="6">
        <v>2334531</v>
      </c>
      <c r="I142" s="11">
        <v>1126</v>
      </c>
    </row>
    <row r="143" spans="2:9" ht="22.5" x14ac:dyDescent="0.25">
      <c r="B143" s="10" t="s">
        <v>155</v>
      </c>
      <c r="C143" s="10" t="s">
        <v>156</v>
      </c>
      <c r="D143" s="11">
        <f>D144</f>
        <v>603000</v>
      </c>
      <c r="E143" s="11">
        <f>E144</f>
        <v>744000</v>
      </c>
      <c r="F143" s="11">
        <f t="shared" ref="F143:F144" si="31">F144</f>
        <v>785237</v>
      </c>
      <c r="G143" s="6">
        <f>G144</f>
        <v>0</v>
      </c>
      <c r="H143" s="6">
        <f>H144</f>
        <v>955</v>
      </c>
      <c r="I143" s="11">
        <f t="shared" ref="I143:I144" si="32">I144</f>
        <v>785237</v>
      </c>
    </row>
    <row r="144" spans="2:9" ht="22.5" x14ac:dyDescent="0.25">
      <c r="B144" s="10" t="s">
        <v>158</v>
      </c>
      <c r="C144" s="10" t="s">
        <v>159</v>
      </c>
      <c r="D144" s="11">
        <f>D145</f>
        <v>603000</v>
      </c>
      <c r="E144" s="11">
        <f>E145</f>
        <v>744000</v>
      </c>
      <c r="F144" s="11">
        <f t="shared" si="31"/>
        <v>785237</v>
      </c>
      <c r="G144" s="6">
        <v>0</v>
      </c>
      <c r="H144" s="6">
        <v>955</v>
      </c>
      <c r="I144" s="11">
        <f t="shared" si="32"/>
        <v>785237</v>
      </c>
    </row>
    <row r="145" spans="2:9" ht="22.5" x14ac:dyDescent="0.25">
      <c r="B145" s="10" t="s">
        <v>161</v>
      </c>
      <c r="C145" s="10" t="s">
        <v>162</v>
      </c>
      <c r="D145" s="11">
        <v>603000</v>
      </c>
      <c r="E145" s="11">
        <v>744000</v>
      </c>
      <c r="F145" s="11">
        <v>785237</v>
      </c>
      <c r="G145" s="6">
        <f t="shared" ref="G145:H146" si="33">G146</f>
        <v>880119</v>
      </c>
      <c r="H145" s="6">
        <f t="shared" si="33"/>
        <v>773186</v>
      </c>
      <c r="I145" s="11">
        <v>785237</v>
      </c>
    </row>
    <row r="146" spans="2:9" ht="33" x14ac:dyDescent="0.25">
      <c r="B146" s="10" t="s">
        <v>164</v>
      </c>
      <c r="C146" s="10" t="s">
        <v>165</v>
      </c>
      <c r="D146" s="11">
        <f>+D147+D148</f>
        <v>55000</v>
      </c>
      <c r="E146" s="11">
        <f>+E147+E148</f>
        <v>73000</v>
      </c>
      <c r="F146" s="11">
        <f>+F147+F148</f>
        <v>80066</v>
      </c>
      <c r="G146" s="6">
        <f t="shared" si="33"/>
        <v>880119</v>
      </c>
      <c r="H146" s="6">
        <f t="shared" si="33"/>
        <v>773186</v>
      </c>
      <c r="I146" s="11">
        <f>+I147+I148</f>
        <v>80066</v>
      </c>
    </row>
    <row r="147" spans="2:9" x14ac:dyDescent="0.25">
      <c r="B147" s="10" t="s">
        <v>167</v>
      </c>
      <c r="C147" s="10" t="s">
        <v>168</v>
      </c>
      <c r="D147" s="11">
        <v>7000</v>
      </c>
      <c r="E147" s="11">
        <v>7000</v>
      </c>
      <c r="F147" s="11">
        <v>10006</v>
      </c>
      <c r="G147" s="6">
        <v>880119</v>
      </c>
      <c r="H147" s="6">
        <v>773186</v>
      </c>
      <c r="I147" s="11">
        <v>10006</v>
      </c>
    </row>
    <row r="148" spans="2:9" x14ac:dyDescent="0.25">
      <c r="B148" s="10" t="s">
        <v>170</v>
      </c>
      <c r="C148" s="10" t="s">
        <v>171</v>
      </c>
      <c r="D148" s="11">
        <v>48000</v>
      </c>
      <c r="E148" s="11">
        <v>66000</v>
      </c>
      <c r="F148" s="11">
        <v>70060</v>
      </c>
      <c r="G148" s="6">
        <f>+G149+G150</f>
        <v>6256</v>
      </c>
      <c r="H148" s="6">
        <f>+H149+H150</f>
        <v>53562</v>
      </c>
      <c r="I148" s="11">
        <v>70060</v>
      </c>
    </row>
    <row r="149" spans="2:9" ht="22.5" x14ac:dyDescent="0.25">
      <c r="B149" s="10" t="s">
        <v>242</v>
      </c>
      <c r="C149" s="10" t="s">
        <v>243</v>
      </c>
      <c r="D149" s="11">
        <f>+D150</f>
        <v>-7698130</v>
      </c>
      <c r="E149" s="11">
        <f>+E150</f>
        <v>-8518768</v>
      </c>
      <c r="F149" s="11">
        <f>+F150</f>
        <v>-8425990</v>
      </c>
      <c r="G149" s="6">
        <v>6256</v>
      </c>
      <c r="H149" s="6">
        <v>5872</v>
      </c>
      <c r="I149" s="11">
        <f>+I150</f>
        <v>-8425990</v>
      </c>
    </row>
    <row r="150" spans="2:9" ht="33" x14ac:dyDescent="0.25">
      <c r="B150" s="10" t="s">
        <v>173</v>
      </c>
      <c r="C150" s="10" t="s">
        <v>174</v>
      </c>
      <c r="D150" s="11">
        <v>-7698130</v>
      </c>
      <c r="E150" s="11">
        <v>-8518768</v>
      </c>
      <c r="F150" s="11">
        <v>-8425990</v>
      </c>
      <c r="G150" s="6">
        <v>0</v>
      </c>
      <c r="H150" s="6">
        <v>47690</v>
      </c>
      <c r="I150" s="11">
        <v>-8425990</v>
      </c>
    </row>
    <row r="151" spans="2:9" x14ac:dyDescent="0.25">
      <c r="B151" s="10" t="s">
        <v>194</v>
      </c>
      <c r="C151" s="10" t="s">
        <v>195</v>
      </c>
      <c r="D151" s="11">
        <f>D152</f>
        <v>802000</v>
      </c>
      <c r="E151" s="11">
        <f>E152</f>
        <v>1859800</v>
      </c>
      <c r="F151" s="11">
        <f>F152</f>
        <v>1717739</v>
      </c>
      <c r="G151" s="6">
        <f>+G152</f>
        <v>0</v>
      </c>
      <c r="H151" s="6">
        <f>+H152</f>
        <v>-9543221</v>
      </c>
      <c r="I151" s="11">
        <f>I152</f>
        <v>1717739</v>
      </c>
    </row>
    <row r="152" spans="2:9" ht="22.5" x14ac:dyDescent="0.25">
      <c r="B152" s="10" t="s">
        <v>197</v>
      </c>
      <c r="C152" s="10" t="s">
        <v>198</v>
      </c>
      <c r="D152" s="11">
        <f>D153+D157</f>
        <v>802000</v>
      </c>
      <c r="E152" s="11">
        <f>E153+E157</f>
        <v>1859800</v>
      </c>
      <c r="F152" s="11">
        <f>F153+F157</f>
        <v>1717739</v>
      </c>
      <c r="G152" s="6">
        <v>0</v>
      </c>
      <c r="H152" s="6">
        <v>-9543221</v>
      </c>
      <c r="I152" s="11">
        <f>I153+I157</f>
        <v>1717739</v>
      </c>
    </row>
    <row r="153" spans="2:9" ht="96" x14ac:dyDescent="0.25">
      <c r="B153" s="10" t="s">
        <v>200</v>
      </c>
      <c r="C153" s="10" t="s">
        <v>201</v>
      </c>
      <c r="D153" s="11">
        <f>+D154+D155+D156</f>
        <v>802000</v>
      </c>
      <c r="E153" s="11">
        <f>+E154+E155+E156</f>
        <v>1359800</v>
      </c>
      <c r="F153" s="11">
        <f>+F154+F155+F156</f>
        <v>1217739</v>
      </c>
      <c r="G153" s="6" t="e">
        <f>G154</f>
        <v>#REF!</v>
      </c>
      <c r="H153" s="6" t="e">
        <f>H154</f>
        <v>#REF!</v>
      </c>
      <c r="I153" s="11">
        <f>+I154+I155+I156</f>
        <v>1217739</v>
      </c>
    </row>
    <row r="154" spans="2:9" x14ac:dyDescent="0.25">
      <c r="B154" s="10" t="s">
        <v>203</v>
      </c>
      <c r="C154" s="10" t="s">
        <v>204</v>
      </c>
      <c r="D154" s="11">
        <v>0</v>
      </c>
      <c r="E154" s="11">
        <v>175000</v>
      </c>
      <c r="F154" s="11">
        <v>175000</v>
      </c>
      <c r="G154" s="6" t="e">
        <f>G155+#REF!</f>
        <v>#REF!</v>
      </c>
      <c r="H154" s="6" t="e">
        <f>H155+#REF!</f>
        <v>#REF!</v>
      </c>
      <c r="I154" s="11">
        <v>175000</v>
      </c>
    </row>
    <row r="155" spans="2:9" ht="43.5" x14ac:dyDescent="0.25">
      <c r="B155" s="10" t="s">
        <v>267</v>
      </c>
      <c r="C155" s="10" t="s">
        <v>206</v>
      </c>
      <c r="D155" s="11">
        <v>2000</v>
      </c>
      <c r="E155" s="11">
        <v>356000</v>
      </c>
      <c r="F155" s="11">
        <v>350144</v>
      </c>
      <c r="G155" s="6" t="e">
        <f>+G156+G157+G158+#REF!</f>
        <v>#REF!</v>
      </c>
      <c r="H155" s="6" t="e">
        <f>+H156+H157+H158+#REF!</f>
        <v>#REF!</v>
      </c>
      <c r="I155" s="11">
        <v>350144</v>
      </c>
    </row>
    <row r="156" spans="2:9" ht="22.5" x14ac:dyDescent="0.25">
      <c r="B156" s="10" t="s">
        <v>268</v>
      </c>
      <c r="C156" s="10" t="s">
        <v>269</v>
      </c>
      <c r="D156" s="11">
        <v>800000</v>
      </c>
      <c r="E156" s="11">
        <v>828800</v>
      </c>
      <c r="F156" s="11">
        <v>692595</v>
      </c>
      <c r="G156" s="6">
        <v>0</v>
      </c>
      <c r="H156" s="6">
        <v>153000</v>
      </c>
      <c r="I156" s="11">
        <v>692595</v>
      </c>
    </row>
    <row r="157" spans="2:9" ht="33" x14ac:dyDescent="0.25">
      <c r="B157" s="10" t="s">
        <v>216</v>
      </c>
      <c r="C157" s="10" t="s">
        <v>217</v>
      </c>
      <c r="D157" s="11">
        <f>+D158</f>
        <v>0</v>
      </c>
      <c r="E157" s="11">
        <f>+E158</f>
        <v>500000</v>
      </c>
      <c r="F157" s="11">
        <f>+F158</f>
        <v>500000</v>
      </c>
      <c r="G157" s="6">
        <v>0</v>
      </c>
      <c r="H157" s="6">
        <v>7330</v>
      </c>
      <c r="I157" s="11">
        <f>+I158</f>
        <v>500000</v>
      </c>
    </row>
    <row r="158" spans="2:9" ht="33" x14ac:dyDescent="0.25">
      <c r="B158" s="10" t="s">
        <v>219</v>
      </c>
      <c r="C158" s="10" t="s">
        <v>220</v>
      </c>
      <c r="D158" s="11">
        <v>0</v>
      </c>
      <c r="E158" s="11">
        <v>500000</v>
      </c>
      <c r="F158" s="11">
        <v>500000</v>
      </c>
      <c r="G158" s="6">
        <v>0</v>
      </c>
      <c r="H158" s="6">
        <v>1115029</v>
      </c>
      <c r="I158" s="11">
        <v>500000</v>
      </c>
    </row>
    <row r="161" spans="2:9" x14ac:dyDescent="0.25">
      <c r="B161" s="24" t="s">
        <v>247</v>
      </c>
      <c r="C161" s="24"/>
      <c r="D161" s="24"/>
      <c r="E161" s="24"/>
      <c r="F161" s="24"/>
      <c r="G161" s="24"/>
      <c r="H161" s="24"/>
      <c r="I161" s="24"/>
    </row>
    <row r="164" spans="2:9" ht="22.5" x14ac:dyDescent="0.25">
      <c r="B164" s="10" t="s">
        <v>244</v>
      </c>
      <c r="C164" s="10" t="s">
        <v>17</v>
      </c>
      <c r="D164" s="11">
        <f>D165+D171+D176+D183</f>
        <v>20803509</v>
      </c>
      <c r="E164" s="11">
        <f>E165+E171+E176+E183</f>
        <v>22730588</v>
      </c>
      <c r="F164" s="11">
        <f>F165+F171+F176+F183</f>
        <v>14051793</v>
      </c>
      <c r="G164" s="6">
        <f>G165+G170+G175+G180</f>
        <v>0</v>
      </c>
      <c r="H164" s="6">
        <f>H165+H170+H175+H180</f>
        <v>24808606</v>
      </c>
      <c r="I164" s="11">
        <f>I165+I171+I176+I183</f>
        <v>14051793</v>
      </c>
    </row>
    <row r="165" spans="2:9" x14ac:dyDescent="0.25">
      <c r="B165" s="10" t="s">
        <v>21</v>
      </c>
      <c r="C165" s="10" t="s">
        <v>22</v>
      </c>
      <c r="D165" s="11">
        <f t="shared" ref="D165:F167" si="34">+D166</f>
        <v>7698130</v>
      </c>
      <c r="E165" s="11">
        <f t="shared" si="34"/>
        <v>9085028</v>
      </c>
      <c r="F165" s="11">
        <f t="shared" si="34"/>
        <v>8992249</v>
      </c>
      <c r="G165" s="6">
        <f t="shared" ref="G165:I168" si="35">+G166</f>
        <v>0</v>
      </c>
      <c r="H165" s="6">
        <f t="shared" si="35"/>
        <v>9543221</v>
      </c>
      <c r="I165" s="11">
        <f t="shared" si="35"/>
        <v>8992249</v>
      </c>
    </row>
    <row r="166" spans="2:9" x14ac:dyDescent="0.25">
      <c r="B166" s="10" t="s">
        <v>122</v>
      </c>
      <c r="C166" s="10" t="s">
        <v>123</v>
      </c>
      <c r="D166" s="11">
        <f t="shared" si="34"/>
        <v>7698130</v>
      </c>
      <c r="E166" s="11">
        <f t="shared" si="34"/>
        <v>9085028</v>
      </c>
      <c r="F166" s="11">
        <f t="shared" si="34"/>
        <v>8992249</v>
      </c>
      <c r="G166" s="6">
        <f t="shared" si="35"/>
        <v>0</v>
      </c>
      <c r="H166" s="6">
        <f t="shared" si="35"/>
        <v>9543221</v>
      </c>
      <c r="I166" s="11">
        <f t="shared" si="35"/>
        <v>8992249</v>
      </c>
    </row>
    <row r="167" spans="2:9" ht="22.5" x14ac:dyDescent="0.25">
      <c r="B167" s="10" t="s">
        <v>137</v>
      </c>
      <c r="C167" s="10" t="s">
        <v>138</v>
      </c>
      <c r="D167" s="11">
        <f t="shared" si="34"/>
        <v>7698130</v>
      </c>
      <c r="E167" s="11">
        <f t="shared" si="34"/>
        <v>9085028</v>
      </c>
      <c r="F167" s="11">
        <f t="shared" si="34"/>
        <v>8992249</v>
      </c>
      <c r="G167" s="6">
        <f t="shared" si="35"/>
        <v>0</v>
      </c>
      <c r="H167" s="6">
        <f t="shared" si="35"/>
        <v>9543221</v>
      </c>
      <c r="I167" s="11">
        <f t="shared" si="35"/>
        <v>8992249</v>
      </c>
    </row>
    <row r="168" spans="2:9" ht="22.5" x14ac:dyDescent="0.25">
      <c r="B168" s="10" t="s">
        <v>242</v>
      </c>
      <c r="C168" s="10" t="s">
        <v>243</v>
      </c>
      <c r="D168" s="11">
        <f>+D169+D170</f>
        <v>7698130</v>
      </c>
      <c r="E168" s="11">
        <f>+E169+E170</f>
        <v>9085028</v>
      </c>
      <c r="F168" s="11">
        <f>+F169+F170</f>
        <v>8992249</v>
      </c>
      <c r="G168" s="6">
        <f t="shared" si="35"/>
        <v>0</v>
      </c>
      <c r="H168" s="6">
        <f t="shared" si="35"/>
        <v>9543221</v>
      </c>
      <c r="I168" s="11">
        <f>+I169+I170</f>
        <v>8992249</v>
      </c>
    </row>
    <row r="169" spans="2:9" x14ac:dyDescent="0.25">
      <c r="B169" s="10" t="s">
        <v>176</v>
      </c>
      <c r="C169" s="10" t="s">
        <v>177</v>
      </c>
      <c r="D169" s="11">
        <v>7698130</v>
      </c>
      <c r="E169" s="11">
        <v>8518768</v>
      </c>
      <c r="F169" s="11">
        <v>8425990</v>
      </c>
      <c r="G169" s="6">
        <v>0</v>
      </c>
      <c r="H169" s="6">
        <v>9543221</v>
      </c>
      <c r="I169" s="11">
        <v>8425990</v>
      </c>
    </row>
    <row r="170" spans="2:9" ht="22.5" x14ac:dyDescent="0.25">
      <c r="B170" s="10" t="s">
        <v>261</v>
      </c>
      <c r="C170" s="10" t="s">
        <v>262</v>
      </c>
      <c r="D170" s="11">
        <v>0</v>
      </c>
      <c r="E170" s="11">
        <v>566260</v>
      </c>
      <c r="F170" s="11">
        <v>566259</v>
      </c>
      <c r="G170" s="6">
        <f>G171</f>
        <v>0</v>
      </c>
      <c r="H170" s="6">
        <f>H171</f>
        <v>18051</v>
      </c>
      <c r="I170" s="11">
        <v>566259</v>
      </c>
    </row>
    <row r="171" spans="2:9" x14ac:dyDescent="0.25">
      <c r="B171" s="10" t="s">
        <v>179</v>
      </c>
      <c r="C171" s="10" t="s">
        <v>180</v>
      </c>
      <c r="D171" s="11">
        <f>D172</f>
        <v>0</v>
      </c>
      <c r="E171" s="11">
        <f>E172</f>
        <v>12289</v>
      </c>
      <c r="F171" s="11">
        <f>F172</f>
        <v>12289</v>
      </c>
      <c r="G171" s="6">
        <f>G172+G173+G174</f>
        <v>0</v>
      </c>
      <c r="H171" s="6">
        <f>H172+H173+H174</f>
        <v>18051</v>
      </c>
      <c r="I171" s="11">
        <f>I172</f>
        <v>12289</v>
      </c>
    </row>
    <row r="172" spans="2:9" ht="33" x14ac:dyDescent="0.25">
      <c r="B172" s="10" t="s">
        <v>182</v>
      </c>
      <c r="C172" s="10" t="s">
        <v>183</v>
      </c>
      <c r="D172" s="11">
        <f>D173+D174+D175</f>
        <v>0</v>
      </c>
      <c r="E172" s="11">
        <f>E173+E174+E175</f>
        <v>12289</v>
      </c>
      <c r="F172" s="11">
        <f>F173+F174+F175</f>
        <v>12289</v>
      </c>
      <c r="G172" s="6">
        <v>0</v>
      </c>
      <c r="H172" s="6">
        <v>11575</v>
      </c>
      <c r="I172" s="11">
        <f>I173+I174+I175</f>
        <v>12289</v>
      </c>
    </row>
    <row r="173" spans="2:9" ht="22.5" x14ac:dyDescent="0.25">
      <c r="B173" s="10" t="s">
        <v>185</v>
      </c>
      <c r="C173" s="10" t="s">
        <v>186</v>
      </c>
      <c r="D173" s="11">
        <v>0</v>
      </c>
      <c r="E173" s="11">
        <v>1989</v>
      </c>
      <c r="F173" s="11">
        <v>1989</v>
      </c>
      <c r="G173" s="6">
        <v>0</v>
      </c>
      <c r="H173" s="6">
        <v>1476</v>
      </c>
      <c r="I173" s="11">
        <v>1989</v>
      </c>
    </row>
    <row r="174" spans="2:9" ht="22.5" x14ac:dyDescent="0.25">
      <c r="B174" s="10" t="s">
        <v>188</v>
      </c>
      <c r="C174" s="10" t="s">
        <v>189</v>
      </c>
      <c r="D174" s="11">
        <v>0</v>
      </c>
      <c r="E174" s="11">
        <v>500</v>
      </c>
      <c r="F174" s="11">
        <v>500</v>
      </c>
      <c r="G174" s="6">
        <v>0</v>
      </c>
      <c r="H174" s="6">
        <v>5000</v>
      </c>
      <c r="I174" s="11">
        <v>500</v>
      </c>
    </row>
    <row r="175" spans="2:9" ht="22.5" x14ac:dyDescent="0.25">
      <c r="B175" s="10" t="s">
        <v>191</v>
      </c>
      <c r="C175" s="10" t="s">
        <v>192</v>
      </c>
      <c r="D175" s="11">
        <v>0</v>
      </c>
      <c r="E175" s="11">
        <v>9800</v>
      </c>
      <c r="F175" s="11">
        <v>9800</v>
      </c>
      <c r="G175" s="6">
        <f t="shared" ref="G175:I177" si="36">G176</f>
        <v>0</v>
      </c>
      <c r="H175" s="6">
        <f t="shared" si="36"/>
        <v>7880901</v>
      </c>
      <c r="I175" s="11">
        <v>9800</v>
      </c>
    </row>
    <row r="176" spans="2:9" x14ac:dyDescent="0.25">
      <c r="B176" s="10" t="s">
        <v>194</v>
      </c>
      <c r="C176" s="10" t="s">
        <v>195</v>
      </c>
      <c r="D176" s="11">
        <f>D177</f>
        <v>9741596</v>
      </c>
      <c r="E176" s="11">
        <f>E177</f>
        <v>9908596</v>
      </c>
      <c r="F176" s="11">
        <f t="shared" ref="F176:F177" si="37">F177</f>
        <v>3879864</v>
      </c>
      <c r="G176" s="6">
        <f t="shared" si="36"/>
        <v>0</v>
      </c>
      <c r="H176" s="6">
        <f t="shared" si="36"/>
        <v>7880901</v>
      </c>
      <c r="I176" s="11">
        <f t="shared" si="36"/>
        <v>3879864</v>
      </c>
    </row>
    <row r="177" spans="1:20" ht="22.5" x14ac:dyDescent="0.25">
      <c r="B177" s="10" t="s">
        <v>197</v>
      </c>
      <c r="C177" s="10" t="s">
        <v>198</v>
      </c>
      <c r="D177" s="11">
        <f>D178</f>
        <v>9741596</v>
      </c>
      <c r="E177" s="11">
        <f>E178</f>
        <v>9908596</v>
      </c>
      <c r="F177" s="11">
        <f t="shared" si="37"/>
        <v>3879864</v>
      </c>
      <c r="G177" s="6">
        <f>+G178+G179</f>
        <v>0</v>
      </c>
      <c r="H177" s="6">
        <f>+H178+H179</f>
        <v>7880901</v>
      </c>
      <c r="I177" s="11">
        <f t="shared" si="36"/>
        <v>3879864</v>
      </c>
    </row>
    <row r="178" spans="1:20" ht="96" x14ac:dyDescent="0.25">
      <c r="B178" s="10" t="s">
        <v>200</v>
      </c>
      <c r="C178" s="10" t="s">
        <v>201</v>
      </c>
      <c r="D178" s="11">
        <f>+D179+D181+D182</f>
        <v>9741596</v>
      </c>
      <c r="E178" s="11">
        <f>+E179+E181+E182</f>
        <v>9908596</v>
      </c>
      <c r="F178" s="11">
        <f>+F179+F181+F182</f>
        <v>3879864</v>
      </c>
      <c r="G178" s="6">
        <v>0</v>
      </c>
      <c r="H178" s="6">
        <v>6790439</v>
      </c>
      <c r="I178" s="11">
        <f>+I179+I181+I182</f>
        <v>3879864</v>
      </c>
    </row>
    <row r="179" spans="1:20" ht="43.5" x14ac:dyDescent="0.25">
      <c r="B179" s="10" t="s">
        <v>263</v>
      </c>
      <c r="C179" s="10" t="s">
        <v>264</v>
      </c>
      <c r="D179" s="11">
        <f>D180</f>
        <v>0</v>
      </c>
      <c r="E179" s="11">
        <f>E180</f>
        <v>167000</v>
      </c>
      <c r="F179" s="11">
        <f>F180</f>
        <v>0</v>
      </c>
      <c r="G179" s="6">
        <v>0</v>
      </c>
      <c r="H179" s="6">
        <v>1090462</v>
      </c>
      <c r="I179" s="11">
        <f>I180</f>
        <v>0</v>
      </c>
    </row>
    <row r="180" spans="1:20" ht="43.5" x14ac:dyDescent="0.25">
      <c r="A180" s="7"/>
      <c r="B180" s="10" t="s">
        <v>265</v>
      </c>
      <c r="C180" s="10" t="s">
        <v>266</v>
      </c>
      <c r="D180" s="11">
        <v>0</v>
      </c>
      <c r="E180" s="11">
        <v>167000</v>
      </c>
      <c r="F180" s="11">
        <v>0</v>
      </c>
      <c r="G180" s="6">
        <f>G181+G184</f>
        <v>0</v>
      </c>
      <c r="H180" s="6">
        <f>H181+H184</f>
        <v>7366433</v>
      </c>
      <c r="I180" s="11">
        <v>0</v>
      </c>
      <c r="J180" s="7"/>
      <c r="K180" s="7"/>
      <c r="L180" s="7"/>
      <c r="Q180" s="7"/>
      <c r="R180" s="7"/>
      <c r="S180" s="7"/>
      <c r="T180" s="7"/>
    </row>
    <row r="181" spans="1:20" ht="22.5" x14ac:dyDescent="0.25">
      <c r="B181" s="10" t="s">
        <v>208</v>
      </c>
      <c r="C181" s="10" t="s">
        <v>209</v>
      </c>
      <c r="D181" s="11">
        <v>9318900</v>
      </c>
      <c r="E181" s="11">
        <v>9318900</v>
      </c>
      <c r="F181" s="11">
        <v>3786176</v>
      </c>
      <c r="G181" s="6">
        <f>G182+G183</f>
        <v>0</v>
      </c>
      <c r="H181" s="6">
        <f>H182+H183</f>
        <v>7076129</v>
      </c>
      <c r="I181" s="11">
        <v>3786176</v>
      </c>
    </row>
    <row r="182" spans="1:20" ht="54" x14ac:dyDescent="0.25">
      <c r="B182" s="10" t="s">
        <v>211</v>
      </c>
      <c r="C182" s="10" t="s">
        <v>212</v>
      </c>
      <c r="D182" s="11">
        <v>422696</v>
      </c>
      <c r="E182" s="11">
        <v>422696</v>
      </c>
      <c r="F182" s="11">
        <v>93688</v>
      </c>
      <c r="G182" s="6">
        <v>0</v>
      </c>
      <c r="H182" s="6">
        <v>6429817</v>
      </c>
      <c r="I182" s="11">
        <v>93688</v>
      </c>
    </row>
    <row r="183" spans="1:20" ht="33" x14ac:dyDescent="0.25">
      <c r="B183" s="10" t="s">
        <v>222</v>
      </c>
      <c r="C183" s="10" t="s">
        <v>223</v>
      </c>
      <c r="D183" s="11">
        <f>D184+D187</f>
        <v>3363783</v>
      </c>
      <c r="E183" s="11">
        <f>E184+E187</f>
        <v>3724675</v>
      </c>
      <c r="F183" s="11">
        <f>F184+F187</f>
        <v>1167391</v>
      </c>
      <c r="G183" s="6">
        <v>0</v>
      </c>
      <c r="H183" s="6">
        <v>646312</v>
      </c>
      <c r="I183" s="11">
        <f>I184+I187</f>
        <v>1167391</v>
      </c>
    </row>
    <row r="184" spans="1:20" ht="22.5" x14ac:dyDescent="0.25">
      <c r="B184" s="10" t="s">
        <v>225</v>
      </c>
      <c r="C184" s="10" t="s">
        <v>226</v>
      </c>
      <c r="D184" s="11">
        <f t="shared" ref="D184:I184" si="38">D185+D186</f>
        <v>965183</v>
      </c>
      <c r="E184" s="11">
        <f t="shared" si="38"/>
        <v>965183</v>
      </c>
      <c r="F184" s="11">
        <f t="shared" si="38"/>
        <v>46794</v>
      </c>
      <c r="G184" s="6">
        <f t="shared" si="38"/>
        <v>0</v>
      </c>
      <c r="H184" s="6">
        <f t="shared" si="38"/>
        <v>290304</v>
      </c>
      <c r="I184" s="11">
        <f t="shared" si="38"/>
        <v>46794</v>
      </c>
    </row>
    <row r="185" spans="1:20" ht="22.5" x14ac:dyDescent="0.25">
      <c r="B185" s="10" t="s">
        <v>228</v>
      </c>
      <c r="C185" s="10" t="s">
        <v>229</v>
      </c>
      <c r="D185" s="11">
        <v>965183</v>
      </c>
      <c r="E185" s="11">
        <v>965183</v>
      </c>
      <c r="F185" s="11">
        <v>0</v>
      </c>
      <c r="G185" s="6">
        <v>0</v>
      </c>
      <c r="H185" s="6">
        <v>53821</v>
      </c>
      <c r="I185" s="11">
        <v>0</v>
      </c>
    </row>
    <row r="186" spans="1:20" ht="22.5" x14ac:dyDescent="0.25">
      <c r="B186" s="10" t="s">
        <v>231</v>
      </c>
      <c r="C186" s="10" t="s">
        <v>232</v>
      </c>
      <c r="D186" s="11">
        <v>0</v>
      </c>
      <c r="E186" s="11">
        <v>0</v>
      </c>
      <c r="F186" s="11">
        <v>46794</v>
      </c>
      <c r="G186" s="6">
        <v>0</v>
      </c>
      <c r="H186" s="6">
        <v>236483</v>
      </c>
      <c r="I186" s="11">
        <v>46794</v>
      </c>
    </row>
    <row r="187" spans="1:20" x14ac:dyDescent="0.25">
      <c r="B187" s="10" t="s">
        <v>234</v>
      </c>
      <c r="C187" s="10" t="s">
        <v>235</v>
      </c>
      <c r="D187" s="11">
        <f>D188+D189+D190</f>
        <v>2398600</v>
      </c>
      <c r="E187" s="11">
        <f>E188+E189+E190</f>
        <v>2759492</v>
      </c>
      <c r="F187" s="11">
        <f>F188+F189+F190</f>
        <v>1120597</v>
      </c>
      <c r="G187" s="15"/>
      <c r="H187" s="15"/>
      <c r="I187" s="11">
        <f>I188+I189+I190</f>
        <v>1120597</v>
      </c>
    </row>
    <row r="188" spans="1:20" ht="22.5" x14ac:dyDescent="0.25">
      <c r="B188" s="10" t="s">
        <v>228</v>
      </c>
      <c r="C188" s="10" t="s">
        <v>237</v>
      </c>
      <c r="D188" s="11">
        <v>1775029</v>
      </c>
      <c r="E188" s="11">
        <v>2220921</v>
      </c>
      <c r="F188" s="11">
        <v>542210</v>
      </c>
      <c r="G188" s="15"/>
      <c r="H188" s="15"/>
      <c r="I188" s="11">
        <v>542210</v>
      </c>
    </row>
    <row r="189" spans="1:20" ht="22.5" x14ac:dyDescent="0.25">
      <c r="B189" s="10" t="s">
        <v>231</v>
      </c>
      <c r="C189" s="10" t="s">
        <v>270</v>
      </c>
      <c r="D189" s="11">
        <v>23571</v>
      </c>
      <c r="E189" s="11">
        <v>23571</v>
      </c>
      <c r="F189" s="11">
        <v>23571</v>
      </c>
      <c r="G189" s="15"/>
      <c r="H189" s="15"/>
      <c r="I189" s="11">
        <v>23571</v>
      </c>
    </row>
    <row r="190" spans="1:20" ht="22.5" x14ac:dyDescent="0.25">
      <c r="B190" s="10" t="s">
        <v>239</v>
      </c>
      <c r="C190" s="10" t="s">
        <v>240</v>
      </c>
      <c r="D190" s="11">
        <v>600000</v>
      </c>
      <c r="E190" s="11">
        <v>515000</v>
      </c>
      <c r="F190" s="11">
        <v>554816</v>
      </c>
      <c r="G190" s="15"/>
      <c r="H190" s="15"/>
      <c r="I190" s="11">
        <v>554816</v>
      </c>
    </row>
    <row r="191" spans="1:20" x14ac:dyDescent="0.25">
      <c r="B191" s="14"/>
      <c r="C191" s="14"/>
      <c r="D191" s="15"/>
      <c r="E191" s="15"/>
      <c r="F191" s="15"/>
      <c r="G191" s="15"/>
      <c r="H191" s="15"/>
      <c r="I191" s="15"/>
    </row>
    <row r="192" spans="1:20" x14ac:dyDescent="0.25">
      <c r="B192" s="14"/>
      <c r="C192" s="14"/>
      <c r="D192" s="15"/>
      <c r="E192" s="15"/>
      <c r="F192" s="15"/>
      <c r="G192" s="15"/>
      <c r="H192" s="15"/>
      <c r="I192" s="15"/>
    </row>
    <row r="193" spans="2:9" x14ac:dyDescent="0.25">
      <c r="B193" s="14"/>
      <c r="C193" s="14"/>
      <c r="D193" s="15"/>
      <c r="E193" s="15"/>
      <c r="F193" s="15"/>
      <c r="G193" s="15"/>
      <c r="H193" s="15"/>
      <c r="I193" s="15"/>
    </row>
    <row r="195" spans="2:9" x14ac:dyDescent="0.25">
      <c r="B195" s="9" t="s">
        <v>248</v>
      </c>
      <c r="C195" s="8"/>
      <c r="D195" s="8" t="s">
        <v>249</v>
      </c>
      <c r="E195" s="8"/>
      <c r="F195" s="8"/>
      <c r="G195" s="8"/>
      <c r="H195" s="8"/>
      <c r="I195" s="8"/>
    </row>
    <row r="196" spans="2:9" x14ac:dyDescent="0.25">
      <c r="B196" s="9" t="s">
        <v>250</v>
      </c>
      <c r="C196" s="8"/>
      <c r="D196" s="8" t="s">
        <v>251</v>
      </c>
      <c r="E196" s="8"/>
      <c r="F196" s="8"/>
      <c r="G196" s="8"/>
      <c r="H196" s="8"/>
      <c r="I196" s="8"/>
    </row>
    <row r="197" spans="2:9" x14ac:dyDescent="0.25">
      <c r="B197" s="8"/>
      <c r="C197" s="8"/>
      <c r="D197" s="8"/>
      <c r="E197" s="8"/>
      <c r="F197" s="8"/>
      <c r="G197" s="8"/>
      <c r="H197" s="8"/>
      <c r="I197" s="8"/>
    </row>
    <row r="198" spans="2:9" x14ac:dyDescent="0.25">
      <c r="B198" s="8"/>
      <c r="C198" s="8"/>
      <c r="D198" s="8"/>
      <c r="E198" s="8"/>
      <c r="F198" s="8"/>
      <c r="G198" s="8"/>
      <c r="H198" s="8"/>
      <c r="I198" s="8"/>
    </row>
    <row r="199" spans="2:9" x14ac:dyDescent="0.25">
      <c r="B199" s="8"/>
      <c r="C199" s="8"/>
      <c r="D199" s="8"/>
      <c r="E199" s="8"/>
      <c r="F199" s="8"/>
      <c r="G199" s="8"/>
      <c r="H199" s="8"/>
      <c r="I199" s="8"/>
    </row>
    <row r="200" spans="2:9" x14ac:dyDescent="0.25">
      <c r="B200" s="8"/>
      <c r="C200" s="8" t="s">
        <v>252</v>
      </c>
      <c r="D200" s="8"/>
      <c r="E200" s="8"/>
      <c r="F200" s="8"/>
      <c r="G200" s="8"/>
      <c r="H200" s="8"/>
      <c r="I200" s="8"/>
    </row>
    <row r="201" spans="2:9" x14ac:dyDescent="0.25">
      <c r="B201" s="8"/>
      <c r="C201" s="8"/>
      <c r="D201" s="8"/>
      <c r="E201" s="8"/>
      <c r="F201" s="8"/>
      <c r="G201" s="8"/>
      <c r="H201" s="8"/>
      <c r="I201" s="8"/>
    </row>
    <row r="202" spans="2:9" x14ac:dyDescent="0.25">
      <c r="B202" s="8"/>
      <c r="C202" s="8"/>
      <c r="D202" s="8"/>
      <c r="E202" s="8"/>
      <c r="F202" s="8"/>
      <c r="G202" s="8"/>
      <c r="H202" s="8"/>
      <c r="I202" s="8"/>
    </row>
    <row r="203" spans="2:9" x14ac:dyDescent="0.25">
      <c r="B203" s="8" t="s">
        <v>253</v>
      </c>
      <c r="C203" s="8"/>
      <c r="D203" s="8" t="s">
        <v>271</v>
      </c>
      <c r="E203" s="8"/>
      <c r="F203" s="8"/>
      <c r="G203" s="8"/>
      <c r="H203" s="8"/>
      <c r="I203" s="8"/>
    </row>
    <row r="204" spans="2:9" x14ac:dyDescent="0.25">
      <c r="B204" s="8"/>
      <c r="C204" s="8"/>
      <c r="D204" s="8" t="s">
        <v>254</v>
      </c>
      <c r="E204" s="8"/>
      <c r="F204" s="8"/>
      <c r="G204" s="8"/>
      <c r="H204" s="8"/>
      <c r="I204" s="8"/>
    </row>
  </sheetData>
  <mergeCells count="18">
    <mergeCell ref="B94:J94"/>
    <mergeCell ref="B161:I161"/>
    <mergeCell ref="A10:B10"/>
    <mergeCell ref="A1:K1"/>
    <mergeCell ref="A2:K2"/>
    <mergeCell ref="A3:K3"/>
    <mergeCell ref="A4:K4"/>
    <mergeCell ref="I6:I9"/>
    <mergeCell ref="J6:J9"/>
    <mergeCell ref="K6:K9"/>
    <mergeCell ref="C6:C9"/>
    <mergeCell ref="D6:D9"/>
    <mergeCell ref="E6:E9"/>
    <mergeCell ref="F6:H6"/>
    <mergeCell ref="F7:F9"/>
    <mergeCell ref="G7:G9"/>
    <mergeCell ref="H7:H9"/>
    <mergeCell ref="A6:B9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2022-03-08T09:19:39Z</cp:lastPrinted>
  <dcterms:created xsi:type="dcterms:W3CDTF">2021-04-02T12:16:12Z</dcterms:created>
  <dcterms:modified xsi:type="dcterms:W3CDTF">2022-04-07T10:14:40Z</dcterms:modified>
</cp:coreProperties>
</file>