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A34E56AA-29C6-4426-B413-C39605FD9F56}" xr6:coauthVersionLast="47" xr6:coauthVersionMax="47" xr10:uidLastSave="{00000000-0000-0000-0000-000000000000}"/>
  <bookViews>
    <workbookView xWindow="390" yWindow="390" windowWidth="21705" windowHeight="11430" xr2:uid="{8B9BD754-719F-4394-8ADD-6FD15E8FDF4D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20" i="3"/>
  <c r="D19" i="3" s="1"/>
  <c r="D18" i="3" s="1"/>
  <c r="E20" i="3"/>
  <c r="E19" i="3" s="1"/>
  <c r="E18" i="3" s="1"/>
  <c r="G20" i="3"/>
  <c r="G19" i="3" s="1"/>
  <c r="H20" i="3"/>
  <c r="H19" i="3" s="1"/>
  <c r="H18" i="3" s="1"/>
  <c r="I20" i="3"/>
  <c r="I19" i="3" s="1"/>
  <c r="I18" i="3" s="1"/>
  <c r="J20" i="3"/>
  <c r="J19" i="3" s="1"/>
  <c r="J18" i="3" s="1"/>
  <c r="F21" i="3"/>
  <c r="K21" i="3"/>
  <c r="D26" i="3"/>
  <c r="D25" i="3" s="1"/>
  <c r="D24" i="3" s="1"/>
  <c r="E26" i="3"/>
  <c r="E25" i="3" s="1"/>
  <c r="E24" i="3" s="1"/>
  <c r="G26" i="3"/>
  <c r="G25" i="3" s="1"/>
  <c r="H26" i="3"/>
  <c r="H25" i="3" s="1"/>
  <c r="H24" i="3" s="1"/>
  <c r="H23" i="3" s="1"/>
  <c r="H22" i="3" s="1"/>
  <c r="I26" i="3"/>
  <c r="I25" i="3" s="1"/>
  <c r="I24" i="3" s="1"/>
  <c r="I23" i="3" s="1"/>
  <c r="I22" i="3" s="1"/>
  <c r="J26" i="3"/>
  <c r="J25" i="3" s="1"/>
  <c r="J24" i="3" s="1"/>
  <c r="J23" i="3" s="1"/>
  <c r="J22" i="3" s="1"/>
  <c r="F27" i="3"/>
  <c r="K27" i="3" s="1"/>
  <c r="D28" i="3"/>
  <c r="E28" i="3"/>
  <c r="G28" i="3"/>
  <c r="F28" i="3" s="1"/>
  <c r="H28" i="3"/>
  <c r="I28" i="3"/>
  <c r="J28" i="3"/>
  <c r="F29" i="3"/>
  <c r="K29" i="3"/>
  <c r="F30" i="3"/>
  <c r="K30" i="3" s="1"/>
  <c r="D32" i="3"/>
  <c r="D31" i="3" s="1"/>
  <c r="E32" i="3"/>
  <c r="E31" i="3" s="1"/>
  <c r="G32" i="3"/>
  <c r="H32" i="3"/>
  <c r="H31" i="3" s="1"/>
  <c r="I32" i="3"/>
  <c r="I31" i="3" s="1"/>
  <c r="J32" i="3"/>
  <c r="J31" i="3" s="1"/>
  <c r="F33" i="3"/>
  <c r="K33" i="3"/>
  <c r="F34" i="3"/>
  <c r="K34" i="3"/>
  <c r="D16" i="2"/>
  <c r="D15" i="2" s="1"/>
  <c r="D14" i="2" s="1"/>
  <c r="D13" i="2" s="1"/>
  <c r="E16" i="2"/>
  <c r="E15" i="2" s="1"/>
  <c r="E14" i="2" s="1"/>
  <c r="E13" i="2" s="1"/>
  <c r="G16" i="2"/>
  <c r="H16" i="2"/>
  <c r="H15" i="2" s="1"/>
  <c r="H14" i="2" s="1"/>
  <c r="H13" i="2" s="1"/>
  <c r="I16" i="2"/>
  <c r="I15" i="2" s="1"/>
  <c r="I14" i="2" s="1"/>
  <c r="I13" i="2" s="1"/>
  <c r="J16" i="2"/>
  <c r="J15" i="2" s="1"/>
  <c r="J14" i="2" s="1"/>
  <c r="J13" i="2" s="1"/>
  <c r="F17" i="2"/>
  <c r="K17" i="2" s="1"/>
  <c r="F18" i="2"/>
  <c r="K18" i="2" s="1"/>
  <c r="F19" i="2"/>
  <c r="K19" i="2"/>
  <c r="F20" i="2"/>
  <c r="K20" i="2"/>
  <c r="F21" i="2"/>
  <c r="K21" i="2"/>
  <c r="F22" i="2"/>
  <c r="K22" i="2"/>
  <c r="F23" i="2"/>
  <c r="K23" i="2" s="1"/>
  <c r="D24" i="2"/>
  <c r="E24" i="2"/>
  <c r="G24" i="2"/>
  <c r="H24" i="2"/>
  <c r="I24" i="2"/>
  <c r="J24" i="2"/>
  <c r="F25" i="2"/>
  <c r="K25" i="2"/>
  <c r="F26" i="2"/>
  <c r="K26" i="2"/>
  <c r="D29" i="2"/>
  <c r="D28" i="2" s="1"/>
  <c r="D27" i="2" s="1"/>
  <c r="E29" i="2"/>
  <c r="E28" i="2" s="1"/>
  <c r="E27" i="2" s="1"/>
  <c r="G29" i="2"/>
  <c r="F29" i="2" s="1"/>
  <c r="H29" i="2"/>
  <c r="H28" i="2" s="1"/>
  <c r="H27" i="2" s="1"/>
  <c r="I29" i="2"/>
  <c r="I28" i="2" s="1"/>
  <c r="I27" i="2" s="1"/>
  <c r="J29" i="2"/>
  <c r="J28" i="2" s="1"/>
  <c r="J27" i="2" s="1"/>
  <c r="F30" i="2"/>
  <c r="K30" i="2"/>
  <c r="D33" i="2"/>
  <c r="D32" i="2" s="1"/>
  <c r="D31" i="2" s="1"/>
  <c r="E33" i="2"/>
  <c r="E32" i="2" s="1"/>
  <c r="E31" i="2" s="1"/>
  <c r="G33" i="2"/>
  <c r="G32" i="2" s="1"/>
  <c r="H33" i="2"/>
  <c r="H32" i="2" s="1"/>
  <c r="H31" i="2" s="1"/>
  <c r="I33" i="2"/>
  <c r="I32" i="2" s="1"/>
  <c r="I31" i="2" s="1"/>
  <c r="J33" i="2"/>
  <c r="J32" i="2" s="1"/>
  <c r="J31" i="2" s="1"/>
  <c r="F34" i="2"/>
  <c r="K34" i="2" s="1"/>
  <c r="F35" i="2"/>
  <c r="K35" i="2"/>
  <c r="F36" i="2"/>
  <c r="K36" i="2"/>
  <c r="D16" i="1"/>
  <c r="E16" i="1"/>
  <c r="E15" i="1" s="1"/>
  <c r="E14" i="1" s="1"/>
  <c r="E13" i="1" s="1"/>
  <c r="G16" i="1"/>
  <c r="H16" i="1"/>
  <c r="H15" i="1" s="1"/>
  <c r="H14" i="1" s="1"/>
  <c r="H13" i="1" s="1"/>
  <c r="H12" i="1" s="1"/>
  <c r="I16" i="1"/>
  <c r="I15" i="1" s="1"/>
  <c r="I14" i="1" s="1"/>
  <c r="I13" i="1" s="1"/>
  <c r="J16" i="1"/>
  <c r="F17" i="1"/>
  <c r="K17" i="1" s="1"/>
  <c r="F18" i="1"/>
  <c r="K18" i="1"/>
  <c r="F19" i="1"/>
  <c r="K19" i="1" s="1"/>
  <c r="F20" i="1"/>
  <c r="K20" i="1"/>
  <c r="F21" i="1"/>
  <c r="K21" i="1" s="1"/>
  <c r="F22" i="1"/>
  <c r="K22" i="1"/>
  <c r="F23" i="1"/>
  <c r="K23" i="1" s="1"/>
  <c r="D24" i="1"/>
  <c r="E24" i="1"/>
  <c r="G24" i="1"/>
  <c r="F24" i="1" s="1"/>
  <c r="K24" i="1" s="1"/>
  <c r="H24" i="1"/>
  <c r="I24" i="1"/>
  <c r="J24" i="1"/>
  <c r="F25" i="1"/>
  <c r="K25" i="1"/>
  <c r="F26" i="1"/>
  <c r="K26" i="1" s="1"/>
  <c r="F27" i="1"/>
  <c r="K27" i="1"/>
  <c r="D30" i="1"/>
  <c r="D29" i="1" s="1"/>
  <c r="D28" i="1" s="1"/>
  <c r="E30" i="1"/>
  <c r="E29" i="1" s="1"/>
  <c r="E28" i="1" s="1"/>
  <c r="G30" i="1"/>
  <c r="G29" i="1" s="1"/>
  <c r="H30" i="1"/>
  <c r="H29" i="1" s="1"/>
  <c r="H28" i="1" s="1"/>
  <c r="I30" i="1"/>
  <c r="I29" i="1" s="1"/>
  <c r="I28" i="1" s="1"/>
  <c r="J30" i="1"/>
  <c r="J29" i="1" s="1"/>
  <c r="J28" i="1" s="1"/>
  <c r="F31" i="1"/>
  <c r="K31" i="1"/>
  <c r="F32" i="1"/>
  <c r="K32" i="1"/>
  <c r="D37" i="1"/>
  <c r="D36" i="1" s="1"/>
  <c r="D35" i="1" s="1"/>
  <c r="D34" i="1" s="1"/>
  <c r="D33" i="1" s="1"/>
  <c r="E37" i="1"/>
  <c r="E36" i="1" s="1"/>
  <c r="E35" i="1" s="1"/>
  <c r="E34" i="1" s="1"/>
  <c r="E33" i="1" s="1"/>
  <c r="G37" i="1"/>
  <c r="F37" i="1" s="1"/>
  <c r="K37" i="1" s="1"/>
  <c r="H37" i="1"/>
  <c r="H36" i="1" s="1"/>
  <c r="H35" i="1" s="1"/>
  <c r="H34" i="1" s="1"/>
  <c r="H33" i="1" s="1"/>
  <c r="I37" i="1"/>
  <c r="I36" i="1" s="1"/>
  <c r="I35" i="1" s="1"/>
  <c r="J37" i="1"/>
  <c r="J36" i="1" s="1"/>
  <c r="J35" i="1" s="1"/>
  <c r="J34" i="1" s="1"/>
  <c r="J33" i="1" s="1"/>
  <c r="F38" i="1"/>
  <c r="K38" i="1"/>
  <c r="D39" i="1"/>
  <c r="E39" i="1"/>
  <c r="G39" i="1"/>
  <c r="H39" i="1"/>
  <c r="I39" i="1"/>
  <c r="J39" i="1"/>
  <c r="F40" i="1"/>
  <c r="K40" i="1" s="1"/>
  <c r="F41" i="1"/>
  <c r="K41" i="1"/>
  <c r="F42" i="1"/>
  <c r="K42" i="1"/>
  <c r="F43" i="1"/>
  <c r="K43" i="1"/>
  <c r="F44" i="1"/>
  <c r="K44" i="1"/>
  <c r="D46" i="1"/>
  <c r="D45" i="1" s="1"/>
  <c r="E46" i="1"/>
  <c r="E45" i="1" s="1"/>
  <c r="G46" i="1"/>
  <c r="F46" i="1" s="1"/>
  <c r="H46" i="1"/>
  <c r="H45" i="1" s="1"/>
  <c r="I46" i="1"/>
  <c r="I45" i="1" s="1"/>
  <c r="J46" i="1"/>
  <c r="J45" i="1" s="1"/>
  <c r="F47" i="1"/>
  <c r="K47" i="1"/>
  <c r="F48" i="1"/>
  <c r="K48" i="1"/>
  <c r="H12" i="2" l="1"/>
  <c r="D15" i="1"/>
  <c r="D14" i="1" s="1"/>
  <c r="D13" i="1" s="1"/>
  <c r="F16" i="2"/>
  <c r="K16" i="2" s="1"/>
  <c r="K46" i="1"/>
  <c r="F16" i="1"/>
  <c r="K16" i="1" s="1"/>
  <c r="F32" i="3"/>
  <c r="K32" i="3" s="1"/>
  <c r="F20" i="3"/>
  <c r="K20" i="3" s="1"/>
  <c r="D23" i="3"/>
  <c r="D22" i="3" s="1"/>
  <c r="D12" i="3" s="1"/>
  <c r="F39" i="1"/>
  <c r="K39" i="1" s="1"/>
  <c r="E23" i="3"/>
  <c r="E22" i="3" s="1"/>
  <c r="F24" i="2"/>
  <c r="K24" i="2" s="1"/>
  <c r="K29" i="2"/>
  <c r="I34" i="1"/>
  <c r="I33" i="1" s="1"/>
  <c r="J15" i="1"/>
  <c r="J14" i="1" s="1"/>
  <c r="J13" i="1" s="1"/>
  <c r="K28" i="3"/>
  <c r="H12" i="3"/>
  <c r="G24" i="3"/>
  <c r="F25" i="3"/>
  <c r="K25" i="3" s="1"/>
  <c r="F19" i="3"/>
  <c r="K19" i="3" s="1"/>
  <c r="G18" i="3"/>
  <c r="F18" i="3" s="1"/>
  <c r="K18" i="3" s="1"/>
  <c r="F15" i="3"/>
  <c r="K15" i="3" s="1"/>
  <c r="G14" i="3"/>
  <c r="J12" i="3"/>
  <c r="E12" i="3"/>
  <c r="I12" i="3"/>
  <c r="F26" i="3"/>
  <c r="K26" i="3" s="1"/>
  <c r="F16" i="3"/>
  <c r="K16" i="3" s="1"/>
  <c r="G31" i="3"/>
  <c r="F31" i="3" s="1"/>
  <c r="K31" i="3" s="1"/>
  <c r="J12" i="2"/>
  <c r="E12" i="2"/>
  <c r="G31" i="2"/>
  <c r="F31" i="2" s="1"/>
  <c r="K31" i="2" s="1"/>
  <c r="F32" i="2"/>
  <c r="K32" i="2" s="1"/>
  <c r="I12" i="2"/>
  <c r="D12" i="2"/>
  <c r="G15" i="2"/>
  <c r="F33" i="2"/>
  <c r="K33" i="2" s="1"/>
  <c r="G28" i="2"/>
  <c r="F29" i="1"/>
  <c r="K29" i="1" s="1"/>
  <c r="G28" i="1"/>
  <c r="F28" i="1" s="1"/>
  <c r="K28" i="1" s="1"/>
  <c r="J12" i="1"/>
  <c r="E12" i="1"/>
  <c r="I12" i="1"/>
  <c r="D12" i="1"/>
  <c r="G45" i="1"/>
  <c r="F45" i="1" s="1"/>
  <c r="K45" i="1" s="1"/>
  <c r="G36" i="1"/>
  <c r="G15" i="1"/>
  <c r="F30" i="1"/>
  <c r="K30" i="1" s="1"/>
  <c r="G13" i="3" l="1"/>
  <c r="F14" i="3"/>
  <c r="K14" i="3" s="1"/>
  <c r="G23" i="3"/>
  <c r="F24" i="3"/>
  <c r="K24" i="3" s="1"/>
  <c r="F15" i="2"/>
  <c r="K15" i="2" s="1"/>
  <c r="G14" i="2"/>
  <c r="F28" i="2"/>
  <c r="K28" i="2" s="1"/>
  <c r="G27" i="2"/>
  <c r="F27" i="2" s="1"/>
  <c r="K27" i="2" s="1"/>
  <c r="G35" i="1"/>
  <c r="F36" i="1"/>
  <c r="K36" i="1" s="1"/>
  <c r="F15" i="1"/>
  <c r="K15" i="1" s="1"/>
  <c r="G14" i="1"/>
  <c r="G22" i="3" l="1"/>
  <c r="F22" i="3" s="1"/>
  <c r="K22" i="3" s="1"/>
  <c r="F23" i="3"/>
  <c r="K23" i="3" s="1"/>
  <c r="F13" i="3"/>
  <c r="K13" i="3" s="1"/>
  <c r="F14" i="2"/>
  <c r="K14" i="2" s="1"/>
  <c r="G13" i="2"/>
  <c r="G13" i="1"/>
  <c r="F14" i="1"/>
  <c r="K14" i="1" s="1"/>
  <c r="G34" i="1"/>
  <c r="F35" i="1"/>
  <c r="K35" i="1" s="1"/>
  <c r="G12" i="3" l="1"/>
  <c r="F12" i="3" s="1"/>
  <c r="K12" i="3" s="1"/>
  <c r="F13" i="2"/>
  <c r="K13" i="2" s="1"/>
  <c r="G12" i="2"/>
  <c r="F12" i="2" s="1"/>
  <c r="K12" i="2" s="1"/>
  <c r="G33" i="1"/>
  <c r="F33" i="1" s="1"/>
  <c r="K33" i="1" s="1"/>
  <c r="F34" i="1"/>
  <c r="K34" i="1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<sst xmlns="http://schemas.openxmlformats.org/spreadsheetml/2006/main" count="328" uniqueCount="170">
  <si>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</si>
  <si>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</si>
  <si>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</si>
  <si>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</si>
  <si>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</si>
  <si>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</si>
  <si>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</si>
  <si>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</si>
  <si>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</si>
  <si>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</si>
  <si>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</si>
  <si>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</si>
  <si>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</si>
  <si>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</si>
  <si>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</si>
  <si>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</si>
  <si>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</si>
  <si>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</si>
  <si>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</si>
  <si>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</si>
  <si>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</si>
  <si>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</si>
  <si>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</si>
  <si>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</si>
  <si>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</si>
  <si>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</si>
  <si>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</si>
  <si>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</si>
  <si>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</si>
  <si>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</si>
  <si>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</si>
  <si>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</si>
  <si>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</si>
  <si>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</si>
  <si>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</si>
  <si>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</si>
  <si>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</si>
  <si>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</si>
  <si>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</si>
  <si>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</si>
  <si>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</si>
  <si>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</si>
  <si>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</si>
  <si>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</si>
  <si>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</si>
  <si>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</si>
  <si>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</si>
  <si>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</si>
  <si>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</si>
  <si>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</si>
  <si>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</si>
  <si>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</si>
  <si>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</si>
  <si>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</si>
  <si>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</si>
  <si>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</si>
  <si>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</si>
  <si>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</si>
  <si>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</si>
  <si>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</si>
  <si>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</si>
  <si>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</si>
  <si>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</si>
  <si>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</si>
  <si>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</si>
  <si>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</si>
  <si>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</si>
  <si>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</si>
  <si>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65</t>
  </si>
  <si>
    <t>III. OPERAŢIUNI FINANCIARE (cod 40.10+41.10)</t>
  </si>
  <si>
    <t>00.16</t>
  </si>
  <si>
    <t>66</t>
  </si>
  <si>
    <t>Încasări din rambursarea împrumuturilor acordate (cod 40.10.16)</t>
  </si>
  <si>
    <t>40.10</t>
  </si>
  <si>
    <t>67</t>
  </si>
  <si>
    <t>Sume utilizate din excedentul anului precedent pentru efectuarea de cheltuieli</t>
  </si>
  <si>
    <t>40.10.15</t>
  </si>
  <si>
    <t>68</t>
  </si>
  <si>
    <t>Sume utilizate de administratiile locale din excedentul anului precedent pentru secţiunea de funcţionare</t>
  </si>
  <si>
    <t>40.10.15.01</t>
  </si>
  <si>
    <t>69</t>
  </si>
  <si>
    <t>Sume utilizate de administratiile locale din excedentul anului precedent pentru secţiunea de dezvoltare</t>
  </si>
  <si>
    <t>40.10.15.02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</si>
  <si>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</si>
  <si>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</si>
  <si>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</si>
  <si>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</si>
  <si>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</si>
  <si>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</si>
  <si>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</si>
  <si>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</si>
  <si>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</si>
  <si>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</si>
  <si>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</si>
  <si>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</si>
  <si>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</si>
  <si>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</si>
  <si>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</si>
  <si>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</si>
  <si>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</si>
  <si>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</si>
  <si>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</si>
  <si>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</si>
  <si>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</si>
  <si>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</si>
  <si>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</si>
  <si>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</si>
  <si>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</si>
  <si>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</si>
  <si>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</si>
  <si>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</si>
  <si>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</si>
  <si>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</si>
  <si>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</si>
  <si>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</si>
  <si>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</si>
  <si>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</si>
  <si>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</si>
  <si>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</si>
  <si>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</si>
  <si>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</si>
  <si>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</si>
  <si>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</si>
  <si>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</si>
  <si>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</si>
  <si>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</si>
  <si>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</si>
  <si>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</si>
  <si>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</si>
  <si>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</si>
  <si>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</si>
  <si>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</si>
  <si>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</si>
  <si>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</si>
  <si>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</si>
  <si>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</si>
  <si>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</si>
  <si>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</si>
  <si>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</si>
  <si>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59</t>
  </si>
  <si>
    <t>60</t>
  </si>
  <si>
    <t>61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</si>
  <si>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</si>
  <si>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</si>
  <si>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</si>
  <si>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</si>
  <si>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</si>
  <si>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</si>
  <si>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</si>
  <si>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</si>
  <si>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</si>
  <si>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</si>
  <si>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14</t>
  </si>
  <si>
    <t>15</t>
  </si>
  <si>
    <t>16</t>
  </si>
  <si>
    <t>17</t>
  </si>
  <si>
    <t>22</t>
  </si>
  <si>
    <t>23</t>
  </si>
  <si>
    <t>24</t>
  </si>
  <si>
    <t>48</t>
  </si>
  <si>
    <t>50</t>
  </si>
  <si>
    <t>52</t>
  </si>
  <si>
    <t>53</t>
  </si>
  <si>
    <t>62</t>
  </si>
  <si>
    <t>83</t>
  </si>
  <si>
    <t>153</t>
  </si>
  <si>
    <t>154</t>
  </si>
  <si>
    <t>155</t>
  </si>
  <si>
    <t>CONSOLIDAT                                                                                                                                                                                                     Anexa nr. 3 la HCL nr__________/2026</t>
  </si>
  <si>
    <t>CONSOLIDAT                                                                                                                                  Anexa nr. 3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</si>
</sst>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54B7-2D4C-407D-81C3-0AA20D636E9D}">
  <dimension ref="A1:T99"/>
  <sheetViews>
    <sheetView tabSelected="1" topLeftCell="B1" workbookViewId="0">
      <selection sqref="A1:K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9" t="s">
        <v>169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9.95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Bot="1" x14ac:dyDescent="0.3"/>
    <row r="7" spans="1:11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1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1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21</v>
      </c>
      <c r="C12" s="5" t="s">
        <v>22</v>
      </c>
      <c r="D12" s="6">
        <f>D13+D28+D33+D45</f>
        <v>67601280</v>
      </c>
      <c r="E12" s="6">
        <f>E13+E28+E33+E45</f>
        <v>16368780</v>
      </c>
      <c r="F12" s="6">
        <f t="shared" ref="F12:F48" si="0">G12+H12</f>
        <v>16942238</v>
      </c>
      <c r="G12" s="6">
        <f>G13+G28+G33+G45</f>
        <v>350351</v>
      </c>
      <c r="H12" s="6">
        <f>H13+H28+H33+H45</f>
        <v>16591887</v>
      </c>
      <c r="I12" s="6">
        <f>I13+I28+I33+I45</f>
        <v>16807762</v>
      </c>
      <c r="J12" s="6">
        <f>J13+J28+J33+J45</f>
        <v>20363</v>
      </c>
      <c r="K12" s="6">
        <f t="shared" ref="K12:K48" si="1">F12-I12-J12</f>
        <v>114113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31003010</v>
      </c>
      <c r="E13" s="6">
        <f>+E14</f>
        <v>7458150</v>
      </c>
      <c r="F13" s="6">
        <f t="shared" si="0"/>
        <v>7600397</v>
      </c>
      <c r="G13" s="6">
        <f t="shared" ref="G13:J14" si="2">+G14</f>
        <v>350351</v>
      </c>
      <c r="H13" s="6">
        <f t="shared" si="2"/>
        <v>7250046</v>
      </c>
      <c r="I13" s="6">
        <f t="shared" si="2"/>
        <v>7465921</v>
      </c>
      <c r="J13" s="6">
        <f t="shared" si="2"/>
        <v>20363</v>
      </c>
      <c r="K13" s="6">
        <f t="shared" si="1"/>
        <v>114113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31003010</v>
      </c>
      <c r="E14" s="6">
        <f>+E15</f>
        <v>7458150</v>
      </c>
      <c r="F14" s="6">
        <f t="shared" si="0"/>
        <v>7600397</v>
      </c>
      <c r="G14" s="6">
        <f t="shared" si="2"/>
        <v>350351</v>
      </c>
      <c r="H14" s="6">
        <f t="shared" si="2"/>
        <v>7250046</v>
      </c>
      <c r="I14" s="6">
        <f t="shared" si="2"/>
        <v>7465921</v>
      </c>
      <c r="J14" s="6">
        <f t="shared" si="2"/>
        <v>20363</v>
      </c>
      <c r="K14" s="6">
        <f t="shared" si="1"/>
        <v>114113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D16+D24</f>
        <v>31003010</v>
      </c>
      <c r="E15" s="6">
        <f>E16+E24</f>
        <v>7458150</v>
      </c>
      <c r="F15" s="6">
        <f t="shared" si="0"/>
        <v>7600397</v>
      </c>
      <c r="G15" s="6">
        <f>G16+G24</f>
        <v>350351</v>
      </c>
      <c r="H15" s="6">
        <f>H16+H24</f>
        <v>7250046</v>
      </c>
      <c r="I15" s="6">
        <f>I16+I24</f>
        <v>7465921</v>
      </c>
      <c r="J15" s="6">
        <f>J16+J24</f>
        <v>20363</v>
      </c>
      <c r="K15" s="6">
        <f t="shared" si="1"/>
        <v>114113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</f>
        <v>31003010</v>
      </c>
      <c r="E16" s="6">
        <f>+E17+E18+E19+E20+E21+E22+E23</f>
        <v>7458150</v>
      </c>
      <c r="F16" s="6">
        <f t="shared" si="0"/>
        <v>7598347</v>
      </c>
      <c r="G16" s="6">
        <f>+G17+G18+G19+G20+G21+G22+G23</f>
        <v>350351</v>
      </c>
      <c r="H16" s="6">
        <f>+H17+H18+H19+H20+H21+H22+H23</f>
        <v>7247996</v>
      </c>
      <c r="I16" s="6">
        <f>+I17+I18+I19+I20+I21+I22+I23</f>
        <v>7463871</v>
      </c>
      <c r="J16" s="6">
        <f>+J17+J18+J19+J20+J21+J22+J23</f>
        <v>20363</v>
      </c>
      <c r="K16" s="6">
        <f t="shared" si="1"/>
        <v>114113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6470</v>
      </c>
      <c r="F17" s="6">
        <f t="shared" si="0"/>
        <v>11542</v>
      </c>
      <c r="G17" s="6">
        <v>0</v>
      </c>
      <c r="H17" s="6">
        <v>11542</v>
      </c>
      <c r="I17" s="6">
        <v>6461</v>
      </c>
      <c r="J17" s="6">
        <v>2584</v>
      </c>
      <c r="K17" s="6">
        <f t="shared" si="1"/>
        <v>2497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709000</v>
      </c>
      <c r="E18" s="6">
        <v>158300</v>
      </c>
      <c r="F18" s="6">
        <f t="shared" si="0"/>
        <v>190685</v>
      </c>
      <c r="G18" s="6">
        <v>20663</v>
      </c>
      <c r="H18" s="6">
        <v>170022</v>
      </c>
      <c r="I18" s="6">
        <v>158284</v>
      </c>
      <c r="J18" s="6">
        <v>17779</v>
      </c>
      <c r="K18" s="6">
        <f t="shared" si="1"/>
        <v>14622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304190</v>
      </c>
      <c r="F19" s="6">
        <f t="shared" si="0"/>
        <v>304182</v>
      </c>
      <c r="G19" s="6">
        <v>0</v>
      </c>
      <c r="H19" s="6">
        <v>304182</v>
      </c>
      <c r="I19" s="6">
        <v>304182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50000</v>
      </c>
      <c r="E20" s="6">
        <v>8980</v>
      </c>
      <c r="F20" s="6">
        <f t="shared" si="0"/>
        <v>8980</v>
      </c>
      <c r="G20" s="6">
        <v>0</v>
      </c>
      <c r="H20" s="6">
        <v>8980</v>
      </c>
      <c r="I20" s="6">
        <v>8980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27394410</v>
      </c>
      <c r="E21" s="6">
        <v>6576870</v>
      </c>
      <c r="F21" s="6">
        <f t="shared" si="0"/>
        <v>6669068</v>
      </c>
      <c r="G21" s="6">
        <v>328458</v>
      </c>
      <c r="H21" s="6">
        <v>6340610</v>
      </c>
      <c r="I21" s="6">
        <v>6576857</v>
      </c>
      <c r="J21" s="6">
        <v>0</v>
      </c>
      <c r="K21" s="6">
        <f t="shared" si="1"/>
        <v>92211</v>
      </c>
    </row>
    <row r="22" spans="1:11" s="2" customFormat="1" ht="33" x14ac:dyDescent="0.25">
      <c r="A22" s="5" t="s">
        <v>50</v>
      </c>
      <c r="B22" s="5" t="s">
        <v>51</v>
      </c>
      <c r="C22" s="5" t="s">
        <v>52</v>
      </c>
      <c r="D22" s="6">
        <v>1669000</v>
      </c>
      <c r="E22" s="6">
        <v>348780</v>
      </c>
      <c r="F22" s="6">
        <f t="shared" si="0"/>
        <v>348774</v>
      </c>
      <c r="G22" s="6">
        <v>0</v>
      </c>
      <c r="H22" s="6">
        <v>348774</v>
      </c>
      <c r="I22" s="6">
        <v>348774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295600</v>
      </c>
      <c r="E23" s="6">
        <v>54560</v>
      </c>
      <c r="F23" s="6">
        <f t="shared" si="0"/>
        <v>65116</v>
      </c>
      <c r="G23" s="6">
        <v>1230</v>
      </c>
      <c r="H23" s="6">
        <v>63886</v>
      </c>
      <c r="I23" s="6">
        <v>60333</v>
      </c>
      <c r="J23" s="6">
        <v>0</v>
      </c>
      <c r="K23" s="6">
        <f t="shared" si="1"/>
        <v>4783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f>D25+D26+D27</f>
        <v>0</v>
      </c>
      <c r="E24" s="6">
        <f>E25+E26+E27</f>
        <v>0</v>
      </c>
      <c r="F24" s="6">
        <f t="shared" si="0"/>
        <v>2050</v>
      </c>
      <c r="G24" s="6">
        <f>G25+G26+G27</f>
        <v>0</v>
      </c>
      <c r="H24" s="6">
        <f>H25+H26+H27</f>
        <v>2050</v>
      </c>
      <c r="I24" s="6">
        <f>I25+I26+I27</f>
        <v>2050</v>
      </c>
      <c r="J24" s="6">
        <f>J25+J26+J27</f>
        <v>0</v>
      </c>
      <c r="K24" s="6">
        <f t="shared" si="1"/>
        <v>0</v>
      </c>
    </row>
    <row r="25" spans="1:11" s="2" customFormat="1" x14ac:dyDescent="0.25">
      <c r="A25" s="5" t="s">
        <v>59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2050</v>
      </c>
      <c r="G25" s="6">
        <v>0</v>
      </c>
      <c r="H25" s="6">
        <v>2050</v>
      </c>
      <c r="I25" s="6">
        <v>2050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62</v>
      </c>
      <c r="B26" s="5" t="s">
        <v>63</v>
      </c>
      <c r="C26" s="5" t="s">
        <v>64</v>
      </c>
      <c r="D26" s="6">
        <v>-439500</v>
      </c>
      <c r="E26" s="6">
        <v>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x14ac:dyDescent="0.25">
      <c r="A27" s="5" t="s">
        <v>65</v>
      </c>
      <c r="B27" s="5" t="s">
        <v>66</v>
      </c>
      <c r="C27" s="5" t="s">
        <v>67</v>
      </c>
      <c r="D27" s="6">
        <v>439500</v>
      </c>
      <c r="E27" s="6">
        <v>0</v>
      </c>
      <c r="F27" s="6">
        <f t="shared" si="0"/>
        <v>0</v>
      </c>
      <c r="G27" s="6">
        <v>0</v>
      </c>
      <c r="H27" s="6">
        <v>0</v>
      </c>
      <c r="I27" s="6">
        <v>0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f>D29</f>
        <v>0</v>
      </c>
      <c r="E28" s="6">
        <f>E29</f>
        <v>0</v>
      </c>
      <c r="F28" s="6">
        <f t="shared" si="0"/>
        <v>360406</v>
      </c>
      <c r="G28" s="6">
        <f t="shared" ref="G28:J29" si="3">G29</f>
        <v>0</v>
      </c>
      <c r="H28" s="6">
        <f t="shared" si="3"/>
        <v>360406</v>
      </c>
      <c r="I28" s="6">
        <f t="shared" si="3"/>
        <v>360406</v>
      </c>
      <c r="J28" s="6">
        <f t="shared" si="3"/>
        <v>0</v>
      </c>
      <c r="K28" s="6">
        <f t="shared" si="1"/>
        <v>0</v>
      </c>
    </row>
    <row r="29" spans="1:11" s="2" customFormat="1" ht="22.5" x14ac:dyDescent="0.25">
      <c r="A29" s="5" t="s">
        <v>71</v>
      </c>
      <c r="B29" s="5" t="s">
        <v>72</v>
      </c>
      <c r="C29" s="5" t="s">
        <v>73</v>
      </c>
      <c r="D29" s="6">
        <f>D30</f>
        <v>0</v>
      </c>
      <c r="E29" s="6">
        <f>E30</f>
        <v>0</v>
      </c>
      <c r="F29" s="6">
        <f t="shared" si="0"/>
        <v>360406</v>
      </c>
      <c r="G29" s="6">
        <f t="shared" si="3"/>
        <v>0</v>
      </c>
      <c r="H29" s="6">
        <f t="shared" si="3"/>
        <v>360406</v>
      </c>
      <c r="I29" s="6">
        <f t="shared" si="3"/>
        <v>360406</v>
      </c>
      <c r="J29" s="6">
        <f t="shared" si="3"/>
        <v>0</v>
      </c>
      <c r="K29" s="6">
        <f t="shared" si="1"/>
        <v>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f>D31+D32</f>
        <v>0</v>
      </c>
      <c r="E30" s="6">
        <f>E31+E32</f>
        <v>0</v>
      </c>
      <c r="F30" s="6">
        <f t="shared" si="0"/>
        <v>360406</v>
      </c>
      <c r="G30" s="6">
        <f>G31+G32</f>
        <v>0</v>
      </c>
      <c r="H30" s="6">
        <f>H31+H32</f>
        <v>360406</v>
      </c>
      <c r="I30" s="6">
        <f>I31+I32</f>
        <v>360406</v>
      </c>
      <c r="J30" s="6">
        <f>J31+J32</f>
        <v>0</v>
      </c>
      <c r="K30" s="6">
        <f t="shared" si="1"/>
        <v>0</v>
      </c>
    </row>
    <row r="31" spans="1:11" s="2" customFormat="1" ht="33" x14ac:dyDescent="0.25">
      <c r="A31" s="5" t="s">
        <v>77</v>
      </c>
      <c r="B31" s="5" t="s">
        <v>78</v>
      </c>
      <c r="C31" s="5" t="s">
        <v>79</v>
      </c>
      <c r="D31" s="6">
        <v>0</v>
      </c>
      <c r="E31" s="6">
        <v>0</v>
      </c>
      <c r="F31" s="6">
        <f t="shared" si="0"/>
        <v>310000</v>
      </c>
      <c r="G31" s="6">
        <v>0</v>
      </c>
      <c r="H31" s="6">
        <v>310000</v>
      </c>
      <c r="I31" s="6">
        <v>310000</v>
      </c>
      <c r="J31" s="6">
        <v>0</v>
      </c>
      <c r="K31" s="6">
        <f t="shared" si="1"/>
        <v>0</v>
      </c>
    </row>
    <row r="32" spans="1:11" s="2" customFormat="1" ht="33" x14ac:dyDescent="0.25">
      <c r="A32" s="5" t="s">
        <v>80</v>
      </c>
      <c r="B32" s="5" t="s">
        <v>81</v>
      </c>
      <c r="C32" s="5" t="s">
        <v>82</v>
      </c>
      <c r="D32" s="6">
        <v>0</v>
      </c>
      <c r="E32" s="6">
        <v>0</v>
      </c>
      <c r="F32" s="6">
        <f t="shared" si="0"/>
        <v>50406</v>
      </c>
      <c r="G32" s="6">
        <v>0</v>
      </c>
      <c r="H32" s="6">
        <v>50406</v>
      </c>
      <c r="I32" s="6">
        <v>50406</v>
      </c>
      <c r="J32" s="6">
        <v>0</v>
      </c>
      <c r="K32" s="6">
        <f t="shared" si="1"/>
        <v>0</v>
      </c>
    </row>
    <row r="33" spans="1:11" s="2" customFormat="1" x14ac:dyDescent="0.25">
      <c r="A33" s="5" t="s">
        <v>83</v>
      </c>
      <c r="B33" s="5" t="s">
        <v>84</v>
      </c>
      <c r="C33" s="5" t="s">
        <v>85</v>
      </c>
      <c r="D33" s="6">
        <f>D34</f>
        <v>36181770</v>
      </c>
      <c r="E33" s="6">
        <f>E34</f>
        <v>8791630</v>
      </c>
      <c r="F33" s="6">
        <f t="shared" si="0"/>
        <v>8791621</v>
      </c>
      <c r="G33" s="6">
        <f>G34</f>
        <v>0</v>
      </c>
      <c r="H33" s="6">
        <f>H34</f>
        <v>8791621</v>
      </c>
      <c r="I33" s="6">
        <f>I34</f>
        <v>8791621</v>
      </c>
      <c r="J33" s="6">
        <f>J34</f>
        <v>0</v>
      </c>
      <c r="K33" s="6">
        <f t="shared" si="1"/>
        <v>0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D35+D39</f>
        <v>36181770</v>
      </c>
      <c r="E34" s="6">
        <f>E35+E39</f>
        <v>8791630</v>
      </c>
      <c r="F34" s="6">
        <f t="shared" si="0"/>
        <v>8791621</v>
      </c>
      <c r="G34" s="6">
        <f>G35+G39</f>
        <v>0</v>
      </c>
      <c r="H34" s="6">
        <f>H35+H39</f>
        <v>8791621</v>
      </c>
      <c r="I34" s="6">
        <f>I35+I39</f>
        <v>8791621</v>
      </c>
      <c r="J34" s="6">
        <f>J35+J39</f>
        <v>0</v>
      </c>
      <c r="K34" s="6">
        <f t="shared" si="1"/>
        <v>0</v>
      </c>
    </row>
    <row r="35" spans="1:11" s="2" customFormat="1" x14ac:dyDescent="0.25">
      <c r="A35" s="5" t="s">
        <v>89</v>
      </c>
      <c r="B35" s="5" t="s">
        <v>90</v>
      </c>
      <c r="C35" s="5" t="s">
        <v>91</v>
      </c>
      <c r="D35" s="6">
        <f>D36</f>
        <v>63700</v>
      </c>
      <c r="E35" s="6">
        <f>E36</f>
        <v>29030</v>
      </c>
      <c r="F35" s="6">
        <f t="shared" si="0"/>
        <v>29030</v>
      </c>
      <c r="G35" s="6">
        <f>G36</f>
        <v>0</v>
      </c>
      <c r="H35" s="6">
        <f>H36</f>
        <v>29030</v>
      </c>
      <c r="I35" s="6">
        <f>I36</f>
        <v>29030</v>
      </c>
      <c r="J35" s="6">
        <f>J36</f>
        <v>0</v>
      </c>
      <c r="K35" s="6">
        <f t="shared" si="1"/>
        <v>0</v>
      </c>
    </row>
    <row r="36" spans="1:11" s="2" customFormat="1" x14ac:dyDescent="0.25">
      <c r="A36" s="5" t="s">
        <v>92</v>
      </c>
      <c r="B36" s="5" t="s">
        <v>93</v>
      </c>
      <c r="C36" s="5" t="s">
        <v>94</v>
      </c>
      <c r="D36" s="6">
        <f>+D37</f>
        <v>63700</v>
      </c>
      <c r="E36" s="6">
        <f>+E37</f>
        <v>29030</v>
      </c>
      <c r="F36" s="6">
        <f t="shared" si="0"/>
        <v>29030</v>
      </c>
      <c r="G36" s="6">
        <f t="shared" ref="G36:J37" si="4">+G37</f>
        <v>0</v>
      </c>
      <c r="H36" s="6">
        <f t="shared" si="4"/>
        <v>29030</v>
      </c>
      <c r="I36" s="6">
        <f t="shared" si="4"/>
        <v>29030</v>
      </c>
      <c r="J36" s="6">
        <f t="shared" si="4"/>
        <v>0</v>
      </c>
      <c r="K36" s="6">
        <f t="shared" si="1"/>
        <v>0</v>
      </c>
    </row>
    <row r="37" spans="1:11" s="2" customFormat="1" ht="54" x14ac:dyDescent="0.25">
      <c r="A37" s="5" t="s">
        <v>95</v>
      </c>
      <c r="B37" s="5" t="s">
        <v>96</v>
      </c>
      <c r="C37" s="5" t="s">
        <v>97</v>
      </c>
      <c r="D37" s="6">
        <f>+D38</f>
        <v>63700</v>
      </c>
      <c r="E37" s="6">
        <f>+E38</f>
        <v>29030</v>
      </c>
      <c r="F37" s="6">
        <f t="shared" si="0"/>
        <v>29030</v>
      </c>
      <c r="G37" s="6">
        <f t="shared" si="4"/>
        <v>0</v>
      </c>
      <c r="H37" s="6">
        <f t="shared" si="4"/>
        <v>29030</v>
      </c>
      <c r="I37" s="6">
        <f t="shared" si="4"/>
        <v>29030</v>
      </c>
      <c r="J37" s="6">
        <f t="shared" si="4"/>
        <v>0</v>
      </c>
      <c r="K37" s="6">
        <f t="shared" si="1"/>
        <v>0</v>
      </c>
    </row>
    <row r="38" spans="1:11" s="2" customFormat="1" ht="54" x14ac:dyDescent="0.25">
      <c r="A38" s="5" t="s">
        <v>98</v>
      </c>
      <c r="B38" s="5" t="s">
        <v>99</v>
      </c>
      <c r="C38" s="5" t="s">
        <v>100</v>
      </c>
      <c r="D38" s="6">
        <v>63700</v>
      </c>
      <c r="E38" s="6">
        <v>29030</v>
      </c>
      <c r="F38" s="6">
        <f t="shared" si="0"/>
        <v>29030</v>
      </c>
      <c r="G38" s="6">
        <v>0</v>
      </c>
      <c r="H38" s="6">
        <v>29030</v>
      </c>
      <c r="I38" s="6">
        <v>29030</v>
      </c>
      <c r="J38" s="6">
        <v>0</v>
      </c>
      <c r="K38" s="6">
        <f t="shared" si="1"/>
        <v>0</v>
      </c>
    </row>
    <row r="39" spans="1:11" s="2" customFormat="1" ht="64.5" x14ac:dyDescent="0.25">
      <c r="A39" s="5" t="s">
        <v>101</v>
      </c>
      <c r="B39" s="5" t="s">
        <v>102</v>
      </c>
      <c r="C39" s="5" t="s">
        <v>103</v>
      </c>
      <c r="D39" s="6">
        <f>D40+D41+D42+D43+D44</f>
        <v>36118070</v>
      </c>
      <c r="E39" s="6">
        <f>E40+E41+E42+E43+E44</f>
        <v>8762600</v>
      </c>
      <c r="F39" s="6">
        <f t="shared" si="0"/>
        <v>8762591</v>
      </c>
      <c r="G39" s="6">
        <f>G40+G41+G42+G43+G44</f>
        <v>0</v>
      </c>
      <c r="H39" s="6">
        <f>H40+H41+H42+H43+H44</f>
        <v>8762591</v>
      </c>
      <c r="I39" s="6">
        <f>I40+I41+I42+I43+I44</f>
        <v>8762591</v>
      </c>
      <c r="J39" s="6">
        <f>J40+J41+J42+J43+J44</f>
        <v>0</v>
      </c>
      <c r="K39" s="6">
        <f t="shared" si="1"/>
        <v>0</v>
      </c>
    </row>
    <row r="40" spans="1:11" s="2" customFormat="1" x14ac:dyDescent="0.25">
      <c r="A40" s="5" t="s">
        <v>104</v>
      </c>
      <c r="B40" s="5" t="s">
        <v>105</v>
      </c>
      <c r="C40" s="5" t="s">
        <v>106</v>
      </c>
      <c r="D40" s="6">
        <v>2481000</v>
      </c>
      <c r="E40" s="6">
        <v>592000</v>
      </c>
      <c r="F40" s="6">
        <f t="shared" si="0"/>
        <v>592000</v>
      </c>
      <c r="G40" s="6">
        <v>0</v>
      </c>
      <c r="H40" s="6">
        <v>592000</v>
      </c>
      <c r="I40" s="6">
        <v>592000</v>
      </c>
      <c r="J40" s="6">
        <v>0</v>
      </c>
      <c r="K40" s="6">
        <f t="shared" si="1"/>
        <v>0</v>
      </c>
    </row>
    <row r="41" spans="1:11" s="2" customFormat="1" ht="22.5" x14ac:dyDescent="0.25">
      <c r="A41" s="5" t="s">
        <v>107</v>
      </c>
      <c r="B41" s="5" t="s">
        <v>108</v>
      </c>
      <c r="C41" s="5" t="s">
        <v>109</v>
      </c>
      <c r="D41" s="6">
        <v>400000</v>
      </c>
      <c r="E41" s="6">
        <v>60000</v>
      </c>
      <c r="F41" s="6">
        <f t="shared" si="0"/>
        <v>60000</v>
      </c>
      <c r="G41" s="6">
        <v>0</v>
      </c>
      <c r="H41" s="6">
        <v>60000</v>
      </c>
      <c r="I41" s="6">
        <v>60000</v>
      </c>
      <c r="J41" s="6">
        <v>0</v>
      </c>
      <c r="K41" s="6">
        <f t="shared" si="1"/>
        <v>0</v>
      </c>
    </row>
    <row r="42" spans="1:11" s="2" customFormat="1" ht="22.5" x14ac:dyDescent="0.25">
      <c r="A42" s="5" t="s">
        <v>110</v>
      </c>
      <c r="B42" s="5" t="s">
        <v>111</v>
      </c>
      <c r="C42" s="5" t="s">
        <v>112</v>
      </c>
      <c r="D42" s="6">
        <v>152000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v>0</v>
      </c>
      <c r="J42" s="6">
        <v>0</v>
      </c>
      <c r="K42" s="6">
        <f t="shared" si="1"/>
        <v>0</v>
      </c>
    </row>
    <row r="43" spans="1:11" s="2" customFormat="1" ht="22.5" x14ac:dyDescent="0.25">
      <c r="A43" s="5" t="s">
        <v>113</v>
      </c>
      <c r="B43" s="5" t="s">
        <v>114</v>
      </c>
      <c r="C43" s="5" t="s">
        <v>115</v>
      </c>
      <c r="D43" s="6">
        <v>384000</v>
      </c>
      <c r="E43" s="6">
        <v>41000</v>
      </c>
      <c r="F43" s="6">
        <f t="shared" si="0"/>
        <v>41000</v>
      </c>
      <c r="G43" s="6">
        <v>0</v>
      </c>
      <c r="H43" s="6">
        <v>41000</v>
      </c>
      <c r="I43" s="6">
        <v>41000</v>
      </c>
      <c r="J43" s="6">
        <v>0</v>
      </c>
      <c r="K43" s="6">
        <f t="shared" si="1"/>
        <v>0</v>
      </c>
    </row>
    <row r="44" spans="1:11" s="2" customFormat="1" ht="33" x14ac:dyDescent="0.25">
      <c r="A44" s="5" t="s">
        <v>116</v>
      </c>
      <c r="B44" s="5" t="s">
        <v>117</v>
      </c>
      <c r="C44" s="5" t="s">
        <v>118</v>
      </c>
      <c r="D44" s="6">
        <v>32701070</v>
      </c>
      <c r="E44" s="6">
        <v>8069600</v>
      </c>
      <c r="F44" s="6">
        <f t="shared" si="0"/>
        <v>8069591</v>
      </c>
      <c r="G44" s="6">
        <v>0</v>
      </c>
      <c r="H44" s="6">
        <v>8069591</v>
      </c>
      <c r="I44" s="6">
        <v>8069591</v>
      </c>
      <c r="J44" s="6">
        <v>0</v>
      </c>
      <c r="K44" s="6">
        <f t="shared" si="1"/>
        <v>0</v>
      </c>
    </row>
    <row r="45" spans="1:11" s="2" customFormat="1" ht="43.5" x14ac:dyDescent="0.25">
      <c r="A45" s="5" t="s">
        <v>119</v>
      </c>
      <c r="B45" s="5" t="s">
        <v>120</v>
      </c>
      <c r="C45" s="5" t="s">
        <v>121</v>
      </c>
      <c r="D45" s="6">
        <f>+D46</f>
        <v>416500</v>
      </c>
      <c r="E45" s="6">
        <f>+E46</f>
        <v>119000</v>
      </c>
      <c r="F45" s="6">
        <f t="shared" si="0"/>
        <v>189814</v>
      </c>
      <c r="G45" s="6">
        <f>+G46</f>
        <v>0</v>
      </c>
      <c r="H45" s="6">
        <f>+H46</f>
        <v>189814</v>
      </c>
      <c r="I45" s="6">
        <f>+I46</f>
        <v>189814</v>
      </c>
      <c r="J45" s="6">
        <f>+J46</f>
        <v>0</v>
      </c>
      <c r="K45" s="6">
        <f t="shared" si="1"/>
        <v>0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f>D47+D48</f>
        <v>416500</v>
      </c>
      <c r="E46" s="6">
        <f>E47+E48</f>
        <v>119000</v>
      </c>
      <c r="F46" s="6">
        <f t="shared" si="0"/>
        <v>189814</v>
      </c>
      <c r="G46" s="6">
        <f>G47+G48</f>
        <v>0</v>
      </c>
      <c r="H46" s="6">
        <f>H47+H48</f>
        <v>189814</v>
      </c>
      <c r="I46" s="6">
        <f>I47+I48</f>
        <v>189814</v>
      </c>
      <c r="J46" s="6">
        <f>J47+J48</f>
        <v>0</v>
      </c>
      <c r="K46" s="6">
        <f t="shared" si="1"/>
        <v>0</v>
      </c>
    </row>
    <row r="47" spans="1:11" s="2" customFormat="1" ht="22.5" x14ac:dyDescent="0.25">
      <c r="A47" s="5" t="s">
        <v>125</v>
      </c>
      <c r="B47" s="5" t="s">
        <v>126</v>
      </c>
      <c r="C47" s="5" t="s">
        <v>127</v>
      </c>
      <c r="D47" s="6">
        <v>297500</v>
      </c>
      <c r="E47" s="6">
        <v>0</v>
      </c>
      <c r="F47" s="6">
        <f t="shared" si="0"/>
        <v>0</v>
      </c>
      <c r="G47" s="6">
        <v>0</v>
      </c>
      <c r="H47" s="6">
        <v>0</v>
      </c>
      <c r="I47" s="6">
        <v>0</v>
      </c>
      <c r="J47" s="6">
        <v>0</v>
      </c>
      <c r="K47" s="6">
        <f t="shared" si="1"/>
        <v>0</v>
      </c>
    </row>
    <row r="48" spans="1:11" s="2" customFormat="1" ht="22.5" x14ac:dyDescent="0.25">
      <c r="A48" s="5" t="s">
        <v>128</v>
      </c>
      <c r="B48" s="5" t="s">
        <v>129</v>
      </c>
      <c r="C48" s="5" t="s">
        <v>130</v>
      </c>
      <c r="D48" s="6">
        <v>119000</v>
      </c>
      <c r="E48" s="6">
        <v>119000</v>
      </c>
      <c r="F48" s="6">
        <f t="shared" si="0"/>
        <v>189814</v>
      </c>
      <c r="G48" s="6">
        <v>0</v>
      </c>
      <c r="H48" s="6">
        <v>189814</v>
      </c>
      <c r="I48" s="6">
        <v>189814</v>
      </c>
      <c r="J48" s="6">
        <v>0</v>
      </c>
      <c r="K48" s="6">
        <f t="shared" si="1"/>
        <v>0</v>
      </c>
    </row>
    <row r="49" spans="1:12" s="2" customFormat="1" x14ac:dyDescent="0.25">
      <c r="A49" s="3"/>
      <c r="B49" s="3"/>
      <c r="C49" s="3"/>
      <c r="D49" s="4"/>
      <c r="E49" s="4"/>
      <c r="F49" s="4"/>
      <c r="G49" s="4"/>
      <c r="H49" s="4"/>
      <c r="I49" s="4"/>
      <c r="J49" s="4"/>
      <c r="K49" s="4"/>
    </row>
    <row r="50" spans="1:12" x14ac:dyDescent="0.25">
      <c r="A50" s="12" t="s">
        <v>131</v>
      </c>
      <c r="B50" s="12"/>
      <c r="C50" s="12"/>
      <c r="D50" s="12"/>
      <c r="E50" s="12" t="s">
        <v>133</v>
      </c>
      <c r="F50" s="12"/>
      <c r="G50" s="12"/>
      <c r="H50" s="12"/>
      <c r="I50" s="12" t="s">
        <v>135</v>
      </c>
      <c r="J50" s="12"/>
      <c r="K50" s="12"/>
      <c r="L50" s="12"/>
    </row>
    <row r="51" spans="1:12" x14ac:dyDescent="0.25">
      <c r="A51" s="13" t="s">
        <v>132</v>
      </c>
      <c r="B51" s="13"/>
      <c r="C51" s="13"/>
      <c r="D51" s="13"/>
      <c r="E51" s="13" t="s">
        <v>134</v>
      </c>
      <c r="F51" s="13"/>
      <c r="G51" s="13"/>
      <c r="H51" s="13"/>
      <c r="I51" s="13"/>
      <c r="J51" s="13"/>
      <c r="K51" s="13"/>
      <c r="L51" s="13"/>
    </row>
    <row r="99" spans="1:20" x14ac:dyDescent="0.25">
      <c r="A99" s="7"/>
      <c r="B99" s="7"/>
      <c r="C99" s="7"/>
      <c r="D99" s="7"/>
      <c r="I99" s="7"/>
      <c r="J99" s="7"/>
      <c r="K99" s="7"/>
      <c r="L99" s="7"/>
      <c r="Q99" s="7"/>
      <c r="R99" s="7"/>
      <c r="S99" s="7"/>
      <c r="T99" s="7"/>
    </row>
  </sheetData>
  <mergeCells count="23">
    <mergeCell ref="A50:D50"/>
    <mergeCell ref="A51:D51"/>
    <mergeCell ref="E50:H50"/>
    <mergeCell ref="E51:H51"/>
    <mergeCell ref="I50:L50"/>
    <mergeCell ref="I51:L51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4E04-F49A-46F8-8D6E-F807449A5553}">
  <dimension ref="A1:T75"/>
  <sheetViews>
    <sheetView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9.95" customHeight="1" x14ac:dyDescent="0.25">
      <c r="A4" s="11" t="s">
        <v>136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Bot="1" x14ac:dyDescent="0.3"/>
    <row r="7" spans="1:11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1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1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137</v>
      </c>
      <c r="C12" s="5" t="s">
        <v>22</v>
      </c>
      <c r="D12" s="6">
        <f>D13+D27+D31</f>
        <v>66145580</v>
      </c>
      <c r="E12" s="6">
        <f>E13+E27+E31</f>
        <v>16179750</v>
      </c>
      <c r="F12" s="6">
        <f t="shared" ref="F12:F36" si="0">G12+H12</f>
        <v>16631988</v>
      </c>
      <c r="G12" s="6">
        <f>G13+G27+G31</f>
        <v>350351</v>
      </c>
      <c r="H12" s="6">
        <f>H13+H27+H31</f>
        <v>16281637</v>
      </c>
      <c r="I12" s="6">
        <f>I13+I27+I31</f>
        <v>16497512</v>
      </c>
      <c r="J12" s="6">
        <f>J13+J27+J31</f>
        <v>20363</v>
      </c>
      <c r="K12" s="6">
        <f t="shared" ref="K12:K36" si="1">F12-I12-J12</f>
        <v>114113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30563510</v>
      </c>
      <c r="E13" s="6">
        <f>+E14</f>
        <v>7458150</v>
      </c>
      <c r="F13" s="6">
        <f t="shared" si="0"/>
        <v>7600397</v>
      </c>
      <c r="G13" s="6">
        <f t="shared" ref="G13:J14" si="2">+G14</f>
        <v>350351</v>
      </c>
      <c r="H13" s="6">
        <f t="shared" si="2"/>
        <v>7250046</v>
      </c>
      <c r="I13" s="6">
        <f t="shared" si="2"/>
        <v>7465921</v>
      </c>
      <c r="J13" s="6">
        <f t="shared" si="2"/>
        <v>20363</v>
      </c>
      <c r="K13" s="6">
        <f t="shared" si="1"/>
        <v>114113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30563510</v>
      </c>
      <c r="E14" s="6">
        <f>+E15</f>
        <v>7458150</v>
      </c>
      <c r="F14" s="6">
        <f t="shared" si="0"/>
        <v>7600397</v>
      </c>
      <c r="G14" s="6">
        <f t="shared" si="2"/>
        <v>350351</v>
      </c>
      <c r="H14" s="6">
        <f t="shared" si="2"/>
        <v>7250046</v>
      </c>
      <c r="I14" s="6">
        <f t="shared" si="2"/>
        <v>7465921</v>
      </c>
      <c r="J14" s="6">
        <f t="shared" si="2"/>
        <v>20363</v>
      </c>
      <c r="K14" s="6">
        <f t="shared" si="1"/>
        <v>114113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D16+D24</f>
        <v>30563510</v>
      </c>
      <c r="E15" s="6">
        <f>E16+E24</f>
        <v>7458150</v>
      </c>
      <c r="F15" s="6">
        <f t="shared" si="0"/>
        <v>7600397</v>
      </c>
      <c r="G15" s="6">
        <f>G16+G24</f>
        <v>350351</v>
      </c>
      <c r="H15" s="6">
        <f>H16+H24</f>
        <v>7250046</v>
      </c>
      <c r="I15" s="6">
        <f>I16+I24</f>
        <v>7465921</v>
      </c>
      <c r="J15" s="6">
        <f>J16+J24</f>
        <v>20363</v>
      </c>
      <c r="K15" s="6">
        <f t="shared" si="1"/>
        <v>114113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</f>
        <v>31003010</v>
      </c>
      <c r="E16" s="6">
        <f>+E17+E18+E19+E20+E21+E22+E23</f>
        <v>7458150</v>
      </c>
      <c r="F16" s="6">
        <f t="shared" si="0"/>
        <v>7598347</v>
      </c>
      <c r="G16" s="6">
        <f>+G17+G18+G19+G20+G21+G22+G23</f>
        <v>350351</v>
      </c>
      <c r="H16" s="6">
        <f>+H17+H18+H19+H20+H21+H22+H23</f>
        <v>7247996</v>
      </c>
      <c r="I16" s="6">
        <f>+I17+I18+I19+I20+I21+I22+I23</f>
        <v>7463871</v>
      </c>
      <c r="J16" s="6">
        <f>+J17+J18+J19+J20+J21+J22+J23</f>
        <v>20363</v>
      </c>
      <c r="K16" s="6">
        <f t="shared" si="1"/>
        <v>114113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6470</v>
      </c>
      <c r="F17" s="6">
        <f t="shared" si="0"/>
        <v>11542</v>
      </c>
      <c r="G17" s="6">
        <v>0</v>
      </c>
      <c r="H17" s="6">
        <v>11542</v>
      </c>
      <c r="I17" s="6">
        <v>6461</v>
      </c>
      <c r="J17" s="6">
        <v>2584</v>
      </c>
      <c r="K17" s="6">
        <f t="shared" si="1"/>
        <v>2497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709000</v>
      </c>
      <c r="E18" s="6">
        <v>158300</v>
      </c>
      <c r="F18" s="6">
        <f t="shared" si="0"/>
        <v>190685</v>
      </c>
      <c r="G18" s="6">
        <v>20663</v>
      </c>
      <c r="H18" s="6">
        <v>170022</v>
      </c>
      <c r="I18" s="6">
        <v>158284</v>
      </c>
      <c r="J18" s="6">
        <v>17779</v>
      </c>
      <c r="K18" s="6">
        <f t="shared" si="1"/>
        <v>14622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304190</v>
      </c>
      <c r="F19" s="6">
        <f t="shared" si="0"/>
        <v>304182</v>
      </c>
      <c r="G19" s="6">
        <v>0</v>
      </c>
      <c r="H19" s="6">
        <v>304182</v>
      </c>
      <c r="I19" s="6">
        <v>304182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50000</v>
      </c>
      <c r="E20" s="6">
        <v>8980</v>
      </c>
      <c r="F20" s="6">
        <f t="shared" si="0"/>
        <v>8980</v>
      </c>
      <c r="G20" s="6">
        <v>0</v>
      </c>
      <c r="H20" s="6">
        <v>8980</v>
      </c>
      <c r="I20" s="6">
        <v>8980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27394410</v>
      </c>
      <c r="E21" s="6">
        <v>6576870</v>
      </c>
      <c r="F21" s="6">
        <f t="shared" si="0"/>
        <v>6669068</v>
      </c>
      <c r="G21" s="6">
        <v>328458</v>
      </c>
      <c r="H21" s="6">
        <v>6340610</v>
      </c>
      <c r="I21" s="6">
        <v>6576857</v>
      </c>
      <c r="J21" s="6">
        <v>0</v>
      </c>
      <c r="K21" s="6">
        <f t="shared" si="1"/>
        <v>92211</v>
      </c>
    </row>
    <row r="22" spans="1:11" s="2" customFormat="1" ht="33" x14ac:dyDescent="0.25">
      <c r="A22" s="5" t="s">
        <v>50</v>
      </c>
      <c r="B22" s="5" t="s">
        <v>51</v>
      </c>
      <c r="C22" s="5" t="s">
        <v>52</v>
      </c>
      <c r="D22" s="6">
        <v>1669000</v>
      </c>
      <c r="E22" s="6">
        <v>348780</v>
      </c>
      <c r="F22" s="6">
        <f t="shared" si="0"/>
        <v>348774</v>
      </c>
      <c r="G22" s="6">
        <v>0</v>
      </c>
      <c r="H22" s="6">
        <v>348774</v>
      </c>
      <c r="I22" s="6">
        <v>348774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295600</v>
      </c>
      <c r="E23" s="6">
        <v>54560</v>
      </c>
      <c r="F23" s="6">
        <f t="shared" si="0"/>
        <v>65116</v>
      </c>
      <c r="G23" s="6">
        <v>1230</v>
      </c>
      <c r="H23" s="6">
        <v>63886</v>
      </c>
      <c r="I23" s="6">
        <v>60333</v>
      </c>
      <c r="J23" s="6">
        <v>0</v>
      </c>
      <c r="K23" s="6">
        <f t="shared" si="1"/>
        <v>4783</v>
      </c>
    </row>
    <row r="24" spans="1:11" s="2" customFormat="1" ht="22.5" x14ac:dyDescent="0.25">
      <c r="A24" s="5" t="s">
        <v>138</v>
      </c>
      <c r="B24" s="5" t="s">
        <v>57</v>
      </c>
      <c r="C24" s="5" t="s">
        <v>58</v>
      </c>
      <c r="D24" s="6">
        <f>D25+D26</f>
        <v>-439500</v>
      </c>
      <c r="E24" s="6">
        <f>E25+E26</f>
        <v>0</v>
      </c>
      <c r="F24" s="6">
        <f t="shared" si="0"/>
        <v>2050</v>
      </c>
      <c r="G24" s="6">
        <f>G25+G26</f>
        <v>0</v>
      </c>
      <c r="H24" s="6">
        <f>H25+H26</f>
        <v>2050</v>
      </c>
      <c r="I24" s="6">
        <f>I25+I26</f>
        <v>2050</v>
      </c>
      <c r="J24" s="6">
        <f>J25+J26</f>
        <v>0</v>
      </c>
      <c r="K24" s="6">
        <f t="shared" si="1"/>
        <v>0</v>
      </c>
    </row>
    <row r="25" spans="1:11" s="2" customFormat="1" x14ac:dyDescent="0.25">
      <c r="A25" s="5" t="s">
        <v>56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2050</v>
      </c>
      <c r="G25" s="6">
        <v>0</v>
      </c>
      <c r="H25" s="6">
        <v>2050</v>
      </c>
      <c r="I25" s="6">
        <v>2050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59</v>
      </c>
      <c r="B26" s="5" t="s">
        <v>63</v>
      </c>
      <c r="C26" s="5" t="s">
        <v>64</v>
      </c>
      <c r="D26" s="6">
        <v>-439500</v>
      </c>
      <c r="E26" s="6">
        <v>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 t="shared" ref="D27:E29" si="3">D28</f>
        <v>0</v>
      </c>
      <c r="E27" s="6">
        <f t="shared" si="3"/>
        <v>0</v>
      </c>
      <c r="F27" s="6">
        <f t="shared" si="0"/>
        <v>310000</v>
      </c>
      <c r="G27" s="6">
        <f t="shared" ref="G27:J29" si="4">G28</f>
        <v>0</v>
      </c>
      <c r="H27" s="6">
        <f t="shared" si="4"/>
        <v>310000</v>
      </c>
      <c r="I27" s="6">
        <f t="shared" si="4"/>
        <v>310000</v>
      </c>
      <c r="J27" s="6">
        <f t="shared" si="4"/>
        <v>0</v>
      </c>
      <c r="K27" s="6">
        <f t="shared" si="1"/>
        <v>0</v>
      </c>
    </row>
    <row r="28" spans="1:11" s="2" customFormat="1" ht="22.5" x14ac:dyDescent="0.25">
      <c r="A28" s="5" t="s">
        <v>139</v>
      </c>
      <c r="B28" s="5" t="s">
        <v>72</v>
      </c>
      <c r="C28" s="5" t="s">
        <v>73</v>
      </c>
      <c r="D28" s="6">
        <f t="shared" si="3"/>
        <v>0</v>
      </c>
      <c r="E28" s="6">
        <f t="shared" si="3"/>
        <v>0</v>
      </c>
      <c r="F28" s="6">
        <f t="shared" si="0"/>
        <v>310000</v>
      </c>
      <c r="G28" s="6">
        <f t="shared" si="4"/>
        <v>0</v>
      </c>
      <c r="H28" s="6">
        <f t="shared" si="4"/>
        <v>310000</v>
      </c>
      <c r="I28" s="6">
        <f t="shared" si="4"/>
        <v>310000</v>
      </c>
      <c r="J28" s="6">
        <f t="shared" si="4"/>
        <v>0</v>
      </c>
      <c r="K28" s="6">
        <f t="shared" si="1"/>
        <v>0</v>
      </c>
    </row>
    <row r="29" spans="1:11" s="2" customFormat="1" ht="22.5" x14ac:dyDescent="0.25">
      <c r="A29" s="5" t="s">
        <v>140</v>
      </c>
      <c r="B29" s="5" t="s">
        <v>75</v>
      </c>
      <c r="C29" s="5" t="s">
        <v>76</v>
      </c>
      <c r="D29" s="6">
        <f t="shared" si="3"/>
        <v>0</v>
      </c>
      <c r="E29" s="6">
        <f t="shared" si="3"/>
        <v>0</v>
      </c>
      <c r="F29" s="6">
        <f t="shared" si="0"/>
        <v>310000</v>
      </c>
      <c r="G29" s="6">
        <f t="shared" si="4"/>
        <v>0</v>
      </c>
      <c r="H29" s="6">
        <f t="shared" si="4"/>
        <v>310000</v>
      </c>
      <c r="I29" s="6">
        <f t="shared" si="4"/>
        <v>310000</v>
      </c>
      <c r="J29" s="6">
        <f t="shared" si="4"/>
        <v>0</v>
      </c>
      <c r="K29" s="6">
        <f t="shared" si="1"/>
        <v>0</v>
      </c>
    </row>
    <row r="30" spans="1:11" s="2" customFormat="1" ht="33" x14ac:dyDescent="0.25">
      <c r="A30" s="5" t="s">
        <v>141</v>
      </c>
      <c r="B30" s="5" t="s">
        <v>78</v>
      </c>
      <c r="C30" s="5" t="s">
        <v>79</v>
      </c>
      <c r="D30" s="6">
        <v>0</v>
      </c>
      <c r="E30" s="6">
        <v>0</v>
      </c>
      <c r="F30" s="6">
        <f t="shared" si="0"/>
        <v>310000</v>
      </c>
      <c r="G30" s="6">
        <v>0</v>
      </c>
      <c r="H30" s="6">
        <v>310000</v>
      </c>
      <c r="I30" s="6">
        <v>310000</v>
      </c>
      <c r="J30" s="6">
        <v>0</v>
      </c>
      <c r="K30" s="6">
        <f t="shared" si="1"/>
        <v>0</v>
      </c>
    </row>
    <row r="31" spans="1:11" s="2" customFormat="1" x14ac:dyDescent="0.25">
      <c r="A31" s="5" t="s">
        <v>74</v>
      </c>
      <c r="B31" s="5" t="s">
        <v>84</v>
      </c>
      <c r="C31" s="5" t="s">
        <v>85</v>
      </c>
      <c r="D31" s="6">
        <f>D32</f>
        <v>35582070</v>
      </c>
      <c r="E31" s="6">
        <f>E32</f>
        <v>8721600</v>
      </c>
      <c r="F31" s="6">
        <f t="shared" si="0"/>
        <v>8721591</v>
      </c>
      <c r="G31" s="6">
        <f>G32</f>
        <v>0</v>
      </c>
      <c r="H31" s="6">
        <f>H32</f>
        <v>8721591</v>
      </c>
      <c r="I31" s="6">
        <f>I32</f>
        <v>8721591</v>
      </c>
      <c r="J31" s="6">
        <f>J32</f>
        <v>0</v>
      </c>
      <c r="K31" s="6">
        <f t="shared" si="1"/>
        <v>0</v>
      </c>
    </row>
    <row r="32" spans="1:11" s="2" customFormat="1" ht="22.5" x14ac:dyDescent="0.25">
      <c r="A32" s="5" t="s">
        <v>77</v>
      </c>
      <c r="B32" s="5" t="s">
        <v>87</v>
      </c>
      <c r="C32" s="5" t="s">
        <v>88</v>
      </c>
      <c r="D32" s="6">
        <f>+D33</f>
        <v>35582070</v>
      </c>
      <c r="E32" s="6">
        <f>+E33</f>
        <v>8721600</v>
      </c>
      <c r="F32" s="6">
        <f t="shared" si="0"/>
        <v>8721591</v>
      </c>
      <c r="G32" s="6">
        <f>+G33</f>
        <v>0</v>
      </c>
      <c r="H32" s="6">
        <f>+H33</f>
        <v>8721591</v>
      </c>
      <c r="I32" s="6">
        <f>+I33</f>
        <v>8721591</v>
      </c>
      <c r="J32" s="6">
        <f>+J33</f>
        <v>0</v>
      </c>
      <c r="K32" s="6">
        <f t="shared" si="1"/>
        <v>0</v>
      </c>
    </row>
    <row r="33" spans="1:12" s="2" customFormat="1" ht="64.5" x14ac:dyDescent="0.25">
      <c r="A33" s="5" t="s">
        <v>142</v>
      </c>
      <c r="B33" s="5" t="s">
        <v>102</v>
      </c>
      <c r="C33" s="5" t="s">
        <v>103</v>
      </c>
      <c r="D33" s="6">
        <f>D34+D35+D36</f>
        <v>35582070</v>
      </c>
      <c r="E33" s="6">
        <f>E34+E35+E36</f>
        <v>8721600</v>
      </c>
      <c r="F33" s="6">
        <f t="shared" si="0"/>
        <v>8721591</v>
      </c>
      <c r="G33" s="6">
        <f>G34+G35+G36</f>
        <v>0</v>
      </c>
      <c r="H33" s="6">
        <f>H34+H35+H36</f>
        <v>8721591</v>
      </c>
      <c r="I33" s="6">
        <f>I34+I35+I36</f>
        <v>8721591</v>
      </c>
      <c r="J33" s="6">
        <f>J34+J35+J36</f>
        <v>0</v>
      </c>
      <c r="K33" s="6">
        <f t="shared" si="1"/>
        <v>0</v>
      </c>
    </row>
    <row r="34" spans="1:12" s="2" customFormat="1" x14ac:dyDescent="0.25">
      <c r="A34" s="5" t="s">
        <v>143</v>
      </c>
      <c r="B34" s="5" t="s">
        <v>105</v>
      </c>
      <c r="C34" s="5" t="s">
        <v>106</v>
      </c>
      <c r="D34" s="6">
        <v>2481000</v>
      </c>
      <c r="E34" s="6">
        <v>592000</v>
      </c>
      <c r="F34" s="6">
        <f t="shared" si="0"/>
        <v>592000</v>
      </c>
      <c r="G34" s="6">
        <v>0</v>
      </c>
      <c r="H34" s="6">
        <v>592000</v>
      </c>
      <c r="I34" s="6">
        <v>592000</v>
      </c>
      <c r="J34" s="6">
        <v>0</v>
      </c>
      <c r="K34" s="6">
        <f t="shared" si="1"/>
        <v>0</v>
      </c>
    </row>
    <row r="35" spans="1:12" s="2" customFormat="1" ht="22.5" x14ac:dyDescent="0.25">
      <c r="A35" s="5" t="s">
        <v>144</v>
      </c>
      <c r="B35" s="5" t="s">
        <v>108</v>
      </c>
      <c r="C35" s="5" t="s">
        <v>109</v>
      </c>
      <c r="D35" s="6">
        <v>400000</v>
      </c>
      <c r="E35" s="6">
        <v>60000</v>
      </c>
      <c r="F35" s="6">
        <f t="shared" si="0"/>
        <v>60000</v>
      </c>
      <c r="G35" s="6">
        <v>0</v>
      </c>
      <c r="H35" s="6">
        <v>60000</v>
      </c>
      <c r="I35" s="6">
        <v>60000</v>
      </c>
      <c r="J35" s="6">
        <v>0</v>
      </c>
      <c r="K35" s="6">
        <f t="shared" si="1"/>
        <v>0</v>
      </c>
    </row>
    <row r="36" spans="1:12" s="2" customFormat="1" ht="33" x14ac:dyDescent="0.25">
      <c r="A36" s="5" t="s">
        <v>145</v>
      </c>
      <c r="B36" s="5" t="s">
        <v>117</v>
      </c>
      <c r="C36" s="5" t="s">
        <v>118</v>
      </c>
      <c r="D36" s="6">
        <v>32701070</v>
      </c>
      <c r="E36" s="6">
        <v>8069600</v>
      </c>
      <c r="F36" s="6">
        <f t="shared" si="0"/>
        <v>8069591</v>
      </c>
      <c r="G36" s="6">
        <v>0</v>
      </c>
      <c r="H36" s="6">
        <v>8069591</v>
      </c>
      <c r="I36" s="6">
        <v>8069591</v>
      </c>
      <c r="J36" s="6">
        <v>0</v>
      </c>
      <c r="K36" s="6">
        <f t="shared" si="1"/>
        <v>0</v>
      </c>
    </row>
    <row r="37" spans="1:12" s="2" customFormat="1" x14ac:dyDescent="0.25">
      <c r="A37" s="3"/>
      <c r="B37" s="3"/>
      <c r="C37" s="3"/>
      <c r="D37" s="4"/>
      <c r="E37" s="4"/>
      <c r="F37" s="4"/>
      <c r="G37" s="4"/>
      <c r="H37" s="4"/>
      <c r="I37" s="4"/>
      <c r="J37" s="4"/>
      <c r="K37" s="4"/>
    </row>
    <row r="38" spans="1:12" x14ac:dyDescent="0.25">
      <c r="A38" s="12" t="s">
        <v>131</v>
      </c>
      <c r="B38" s="12"/>
      <c r="C38" s="12"/>
      <c r="D38" s="12"/>
      <c r="E38" s="12" t="s">
        <v>133</v>
      </c>
      <c r="F38" s="12"/>
      <c r="G38" s="12"/>
      <c r="H38" s="12"/>
      <c r="I38" s="12" t="s">
        <v>135</v>
      </c>
      <c r="J38" s="12"/>
      <c r="K38" s="12"/>
      <c r="L38" s="12"/>
    </row>
    <row r="39" spans="1:12" x14ac:dyDescent="0.25">
      <c r="A39" s="13" t="s">
        <v>132</v>
      </c>
      <c r="B39" s="13"/>
      <c r="C39" s="13"/>
      <c r="D39" s="13"/>
      <c r="E39" s="13" t="s">
        <v>134</v>
      </c>
      <c r="F39" s="13"/>
      <c r="G39" s="13"/>
      <c r="H39" s="13"/>
      <c r="I39" s="13"/>
      <c r="J39" s="13"/>
      <c r="K39" s="13"/>
      <c r="L39" s="13"/>
    </row>
    <row r="75" spans="1:20" x14ac:dyDescent="0.25">
      <c r="A75" s="7"/>
      <c r="B75" s="7"/>
      <c r="C75" s="7"/>
      <c r="D75" s="7"/>
      <c r="I75" s="7"/>
      <c r="J75" s="7"/>
      <c r="K75" s="7"/>
      <c r="L75" s="7"/>
      <c r="Q75" s="7"/>
      <c r="R75" s="7"/>
      <c r="S75" s="7"/>
      <c r="T75" s="7"/>
    </row>
  </sheetData>
  <mergeCells count="23">
    <mergeCell ref="A38:D38"/>
    <mergeCell ref="A39:D39"/>
    <mergeCell ref="E38:H38"/>
    <mergeCell ref="E39:H39"/>
    <mergeCell ref="I38:L38"/>
    <mergeCell ref="I39:L39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7954-F1D9-42E6-B834-DE3D14AD6033}">
  <dimension ref="A1:T71"/>
  <sheetViews>
    <sheetView topLeftCell="B1" workbookViewId="0">
      <selection sqref="A1:K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9" t="s">
        <v>168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9.95" customHeight="1" x14ac:dyDescent="0.25">
      <c r="A4" s="11" t="s">
        <v>146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Bot="1" x14ac:dyDescent="0.3"/>
    <row r="7" spans="1:11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1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1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147</v>
      </c>
      <c r="C12" s="5" t="s">
        <v>22</v>
      </c>
      <c r="D12" s="6">
        <f>D13+D18+D22+D31</f>
        <v>1455700</v>
      </c>
      <c r="E12" s="6">
        <f>E13+E18+E22+E31</f>
        <v>189030</v>
      </c>
      <c r="F12" s="6">
        <f t="shared" ref="F12:F34" si="0">G12+H12</f>
        <v>310250</v>
      </c>
      <c r="G12" s="6">
        <f>G13+G18+G22+G31</f>
        <v>0</v>
      </c>
      <c r="H12" s="6">
        <f>H13+H18+H22+H31</f>
        <v>310250</v>
      </c>
      <c r="I12" s="6">
        <f>I13+I18+I22+I31</f>
        <v>310250</v>
      </c>
      <c r="J12" s="6">
        <f>J13+J18+J22+J31</f>
        <v>0</v>
      </c>
      <c r="K12" s="6">
        <f t="shared" ref="K12:K34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439500</v>
      </c>
      <c r="E13" s="6">
        <f t="shared" si="2"/>
        <v>0</v>
      </c>
      <c r="F13" s="6">
        <f t="shared" si="0"/>
        <v>0</v>
      </c>
      <c r="G13" s="6">
        <f t="shared" ref="G13:J16" si="3">+G14</f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148</v>
      </c>
      <c r="B14" s="5" t="s">
        <v>27</v>
      </c>
      <c r="C14" s="5" t="s">
        <v>28</v>
      </c>
      <c r="D14" s="6">
        <f t="shared" si="2"/>
        <v>439500</v>
      </c>
      <c r="E14" s="6">
        <f t="shared" si="2"/>
        <v>0</v>
      </c>
      <c r="F14" s="6">
        <f t="shared" si="0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149</v>
      </c>
      <c r="B15" s="5" t="s">
        <v>30</v>
      </c>
      <c r="C15" s="5" t="s">
        <v>31</v>
      </c>
      <c r="D15" s="6">
        <f t="shared" si="2"/>
        <v>439500</v>
      </c>
      <c r="E15" s="6">
        <f t="shared" si="2"/>
        <v>0</v>
      </c>
      <c r="F15" s="6">
        <f t="shared" si="0"/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150</v>
      </c>
      <c r="B16" s="5" t="s">
        <v>57</v>
      </c>
      <c r="C16" s="5" t="s">
        <v>58</v>
      </c>
      <c r="D16" s="6">
        <f t="shared" si="2"/>
        <v>439500</v>
      </c>
      <c r="E16" s="6">
        <f t="shared" si="2"/>
        <v>0</v>
      </c>
      <c r="F16" s="6">
        <f t="shared" si="0"/>
        <v>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151</v>
      </c>
      <c r="B17" s="5" t="s">
        <v>66</v>
      </c>
      <c r="C17" s="5" t="s">
        <v>67</v>
      </c>
      <c r="D17" s="6">
        <v>439500</v>
      </c>
      <c r="E17" s="6">
        <v>0</v>
      </c>
      <c r="F17" s="6">
        <f t="shared" si="0"/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1"/>
        <v>0</v>
      </c>
    </row>
    <row r="18" spans="1:11" s="2" customFormat="1" ht="22.5" x14ac:dyDescent="0.25">
      <c r="A18" s="5" t="s">
        <v>152</v>
      </c>
      <c r="B18" s="5" t="s">
        <v>69</v>
      </c>
      <c r="C18" s="5" t="s">
        <v>70</v>
      </c>
      <c r="D18" s="6">
        <f>D19</f>
        <v>0</v>
      </c>
      <c r="E18" s="6">
        <f>E19</f>
        <v>0</v>
      </c>
      <c r="F18" s="6">
        <f t="shared" si="0"/>
        <v>50406</v>
      </c>
      <c r="G18" s="6">
        <f t="shared" ref="G18:J19" si="4">G19</f>
        <v>0</v>
      </c>
      <c r="H18" s="6">
        <f t="shared" si="4"/>
        <v>50406</v>
      </c>
      <c r="I18" s="6">
        <f t="shared" si="4"/>
        <v>50406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153</v>
      </c>
      <c r="B19" s="5" t="s">
        <v>72</v>
      </c>
      <c r="C19" s="5" t="s">
        <v>73</v>
      </c>
      <c r="D19" s="6">
        <f>D20</f>
        <v>0</v>
      </c>
      <c r="E19" s="6">
        <f>E20</f>
        <v>0</v>
      </c>
      <c r="F19" s="6">
        <f t="shared" si="0"/>
        <v>50406</v>
      </c>
      <c r="G19" s="6">
        <f t="shared" si="4"/>
        <v>0</v>
      </c>
      <c r="H19" s="6">
        <f t="shared" si="4"/>
        <v>50406</v>
      </c>
      <c r="I19" s="6">
        <f t="shared" si="4"/>
        <v>50406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154</v>
      </c>
      <c r="B20" s="5" t="s">
        <v>75</v>
      </c>
      <c r="C20" s="5" t="s">
        <v>76</v>
      </c>
      <c r="D20" s="6">
        <f>+D21</f>
        <v>0</v>
      </c>
      <c r="E20" s="6">
        <f>+E21</f>
        <v>0</v>
      </c>
      <c r="F20" s="6">
        <f t="shared" si="0"/>
        <v>50406</v>
      </c>
      <c r="G20" s="6">
        <f>+G21</f>
        <v>0</v>
      </c>
      <c r="H20" s="6">
        <f>+H21</f>
        <v>50406</v>
      </c>
      <c r="I20" s="6">
        <f>+I21</f>
        <v>50406</v>
      </c>
      <c r="J20" s="6">
        <f>+J21</f>
        <v>0</v>
      </c>
      <c r="K20" s="6">
        <f t="shared" si="1"/>
        <v>0</v>
      </c>
    </row>
    <row r="21" spans="1:11" s="2" customFormat="1" ht="33" x14ac:dyDescent="0.25">
      <c r="A21" s="5" t="s">
        <v>155</v>
      </c>
      <c r="B21" s="5" t="s">
        <v>81</v>
      </c>
      <c r="C21" s="5" t="s">
        <v>82</v>
      </c>
      <c r="D21" s="6">
        <v>0</v>
      </c>
      <c r="E21" s="6">
        <v>0</v>
      </c>
      <c r="F21" s="6">
        <f t="shared" si="0"/>
        <v>50406</v>
      </c>
      <c r="G21" s="6">
        <v>0</v>
      </c>
      <c r="H21" s="6">
        <v>50406</v>
      </c>
      <c r="I21" s="6">
        <v>50406</v>
      </c>
      <c r="J21" s="6">
        <v>0</v>
      </c>
      <c r="K21" s="6">
        <f t="shared" si="1"/>
        <v>0</v>
      </c>
    </row>
    <row r="22" spans="1:11" s="2" customFormat="1" x14ac:dyDescent="0.25">
      <c r="A22" s="5" t="s">
        <v>156</v>
      </c>
      <c r="B22" s="5" t="s">
        <v>84</v>
      </c>
      <c r="C22" s="5" t="s">
        <v>85</v>
      </c>
      <c r="D22" s="6">
        <f>D23</f>
        <v>599700</v>
      </c>
      <c r="E22" s="6">
        <f>E23</f>
        <v>70030</v>
      </c>
      <c r="F22" s="6">
        <f t="shared" si="0"/>
        <v>70030</v>
      </c>
      <c r="G22" s="6">
        <f>G23</f>
        <v>0</v>
      </c>
      <c r="H22" s="6">
        <f>H23</f>
        <v>70030</v>
      </c>
      <c r="I22" s="6">
        <f>I23</f>
        <v>70030</v>
      </c>
      <c r="J22" s="6">
        <f>J23</f>
        <v>0</v>
      </c>
      <c r="K22" s="6">
        <f t="shared" si="1"/>
        <v>0</v>
      </c>
    </row>
    <row r="23" spans="1:11" s="2" customFormat="1" ht="22.5" x14ac:dyDescent="0.25">
      <c r="A23" s="5" t="s">
        <v>157</v>
      </c>
      <c r="B23" s="5" t="s">
        <v>87</v>
      </c>
      <c r="C23" s="5" t="s">
        <v>88</v>
      </c>
      <c r="D23" s="6">
        <f>D24+D28</f>
        <v>599700</v>
      </c>
      <c r="E23" s="6">
        <f>E24+E28</f>
        <v>70030</v>
      </c>
      <c r="F23" s="6">
        <f t="shared" si="0"/>
        <v>70030</v>
      </c>
      <c r="G23" s="6">
        <f>G24+G28</f>
        <v>0</v>
      </c>
      <c r="H23" s="6">
        <f>H24+H28</f>
        <v>70030</v>
      </c>
      <c r="I23" s="6">
        <f>I24+I28</f>
        <v>70030</v>
      </c>
      <c r="J23" s="6">
        <f>J24+J28</f>
        <v>0</v>
      </c>
      <c r="K23" s="6">
        <f t="shared" si="1"/>
        <v>0</v>
      </c>
    </row>
    <row r="24" spans="1:11" s="2" customFormat="1" x14ac:dyDescent="0.25">
      <c r="A24" s="5" t="s">
        <v>158</v>
      </c>
      <c r="B24" s="5" t="s">
        <v>90</v>
      </c>
      <c r="C24" s="5" t="s">
        <v>91</v>
      </c>
      <c r="D24" s="6">
        <f>D25</f>
        <v>63700</v>
      </c>
      <c r="E24" s="6">
        <f>E25</f>
        <v>29030</v>
      </c>
      <c r="F24" s="6">
        <f t="shared" si="0"/>
        <v>29030</v>
      </c>
      <c r="G24" s="6">
        <f>G25</f>
        <v>0</v>
      </c>
      <c r="H24" s="6">
        <f>H25</f>
        <v>29030</v>
      </c>
      <c r="I24" s="6">
        <f>I25</f>
        <v>29030</v>
      </c>
      <c r="J24" s="6">
        <f>J25</f>
        <v>0</v>
      </c>
      <c r="K24" s="6">
        <f t="shared" si="1"/>
        <v>0</v>
      </c>
    </row>
    <row r="25" spans="1:11" s="2" customFormat="1" x14ac:dyDescent="0.25">
      <c r="A25" s="5" t="s">
        <v>29</v>
      </c>
      <c r="B25" s="5" t="s">
        <v>93</v>
      </c>
      <c r="C25" s="5" t="s">
        <v>94</v>
      </c>
      <c r="D25" s="6">
        <f>+D26</f>
        <v>63700</v>
      </c>
      <c r="E25" s="6">
        <f>+E26</f>
        <v>29030</v>
      </c>
      <c r="F25" s="6">
        <f t="shared" si="0"/>
        <v>29030</v>
      </c>
      <c r="G25" s="6">
        <f t="shared" ref="G25:J26" si="5">+G26</f>
        <v>0</v>
      </c>
      <c r="H25" s="6">
        <f t="shared" si="5"/>
        <v>29030</v>
      </c>
      <c r="I25" s="6">
        <f t="shared" si="5"/>
        <v>29030</v>
      </c>
      <c r="J25" s="6">
        <f t="shared" si="5"/>
        <v>0</v>
      </c>
      <c r="K25" s="6">
        <f t="shared" si="1"/>
        <v>0</v>
      </c>
    </row>
    <row r="26" spans="1:11" s="2" customFormat="1" ht="54" x14ac:dyDescent="0.25">
      <c r="A26" s="5" t="s">
        <v>159</v>
      </c>
      <c r="B26" s="5" t="s">
        <v>96</v>
      </c>
      <c r="C26" s="5" t="s">
        <v>97</v>
      </c>
      <c r="D26" s="6">
        <f>+D27</f>
        <v>63700</v>
      </c>
      <c r="E26" s="6">
        <f>+E27</f>
        <v>29030</v>
      </c>
      <c r="F26" s="6">
        <f t="shared" si="0"/>
        <v>29030</v>
      </c>
      <c r="G26" s="6">
        <f t="shared" si="5"/>
        <v>0</v>
      </c>
      <c r="H26" s="6">
        <f t="shared" si="5"/>
        <v>29030</v>
      </c>
      <c r="I26" s="6">
        <f t="shared" si="5"/>
        <v>29030</v>
      </c>
      <c r="J26" s="6">
        <f t="shared" si="5"/>
        <v>0</v>
      </c>
      <c r="K26" s="6">
        <f t="shared" si="1"/>
        <v>0</v>
      </c>
    </row>
    <row r="27" spans="1:11" s="2" customFormat="1" ht="54" x14ac:dyDescent="0.25">
      <c r="A27" s="5" t="s">
        <v>160</v>
      </c>
      <c r="B27" s="5" t="s">
        <v>99</v>
      </c>
      <c r="C27" s="5" t="s">
        <v>100</v>
      </c>
      <c r="D27" s="6">
        <v>63700</v>
      </c>
      <c r="E27" s="6">
        <v>29030</v>
      </c>
      <c r="F27" s="6">
        <f t="shared" si="0"/>
        <v>29030</v>
      </c>
      <c r="G27" s="6">
        <v>0</v>
      </c>
      <c r="H27" s="6">
        <v>29030</v>
      </c>
      <c r="I27" s="6">
        <v>29030</v>
      </c>
      <c r="J27" s="6">
        <v>0</v>
      </c>
      <c r="K27" s="6">
        <f t="shared" si="1"/>
        <v>0</v>
      </c>
    </row>
    <row r="28" spans="1:11" s="2" customFormat="1" ht="64.5" x14ac:dyDescent="0.25">
      <c r="A28" s="5" t="s">
        <v>161</v>
      </c>
      <c r="B28" s="5" t="s">
        <v>102</v>
      </c>
      <c r="C28" s="5" t="s">
        <v>103</v>
      </c>
      <c r="D28" s="6">
        <f>+D29+D30</f>
        <v>536000</v>
      </c>
      <c r="E28" s="6">
        <f>+E29+E30</f>
        <v>41000</v>
      </c>
      <c r="F28" s="6">
        <f t="shared" si="0"/>
        <v>41000</v>
      </c>
      <c r="G28" s="6">
        <f>+G29+G30</f>
        <v>0</v>
      </c>
      <c r="H28" s="6">
        <f>+H29+H30</f>
        <v>41000</v>
      </c>
      <c r="I28" s="6">
        <f>+I29+I30</f>
        <v>41000</v>
      </c>
      <c r="J28" s="6">
        <f>+J29+J30</f>
        <v>0</v>
      </c>
      <c r="K28" s="6">
        <f t="shared" si="1"/>
        <v>0</v>
      </c>
    </row>
    <row r="29" spans="1:11" s="2" customFormat="1" ht="22.5" x14ac:dyDescent="0.25">
      <c r="A29" s="5" t="s">
        <v>162</v>
      </c>
      <c r="B29" s="5" t="s">
        <v>111</v>
      </c>
      <c r="C29" s="5" t="s">
        <v>112</v>
      </c>
      <c r="D29" s="6">
        <v>152000</v>
      </c>
      <c r="E29" s="6">
        <v>0</v>
      </c>
      <c r="F29" s="6">
        <f t="shared" si="0"/>
        <v>0</v>
      </c>
      <c r="G29" s="6">
        <v>0</v>
      </c>
      <c r="H29" s="6">
        <v>0</v>
      </c>
      <c r="I29" s="6">
        <v>0</v>
      </c>
      <c r="J29" s="6">
        <v>0</v>
      </c>
      <c r="K29" s="6">
        <f t="shared" si="1"/>
        <v>0</v>
      </c>
    </row>
    <row r="30" spans="1:11" s="2" customFormat="1" ht="22.5" x14ac:dyDescent="0.25">
      <c r="A30" s="5" t="s">
        <v>163</v>
      </c>
      <c r="B30" s="5" t="s">
        <v>114</v>
      </c>
      <c r="C30" s="5" t="s">
        <v>115</v>
      </c>
      <c r="D30" s="6">
        <v>384000</v>
      </c>
      <c r="E30" s="6">
        <v>41000</v>
      </c>
      <c r="F30" s="6">
        <f t="shared" si="0"/>
        <v>41000</v>
      </c>
      <c r="G30" s="6">
        <v>0</v>
      </c>
      <c r="H30" s="6">
        <v>41000</v>
      </c>
      <c r="I30" s="6">
        <v>41000</v>
      </c>
      <c r="J30" s="6">
        <v>0</v>
      </c>
      <c r="K30" s="6">
        <f t="shared" si="1"/>
        <v>0</v>
      </c>
    </row>
    <row r="31" spans="1:11" s="2" customFormat="1" ht="43.5" x14ac:dyDescent="0.25">
      <c r="A31" s="5" t="s">
        <v>164</v>
      </c>
      <c r="B31" s="5" t="s">
        <v>120</v>
      </c>
      <c r="C31" s="5" t="s">
        <v>121</v>
      </c>
      <c r="D31" s="6">
        <f>+D32</f>
        <v>416500</v>
      </c>
      <c r="E31" s="6">
        <f>+E32</f>
        <v>119000</v>
      </c>
      <c r="F31" s="6">
        <f t="shared" si="0"/>
        <v>189814</v>
      </c>
      <c r="G31" s="6">
        <f>+G32</f>
        <v>0</v>
      </c>
      <c r="H31" s="6">
        <f>+H32</f>
        <v>189814</v>
      </c>
      <c r="I31" s="6">
        <f>+I32</f>
        <v>189814</v>
      </c>
      <c r="J31" s="6">
        <f>+J32</f>
        <v>0</v>
      </c>
      <c r="K31" s="6">
        <f t="shared" si="1"/>
        <v>0</v>
      </c>
    </row>
    <row r="32" spans="1:11" s="2" customFormat="1" ht="22.5" x14ac:dyDescent="0.25">
      <c r="A32" s="5" t="s">
        <v>165</v>
      </c>
      <c r="B32" s="5" t="s">
        <v>123</v>
      </c>
      <c r="C32" s="5" t="s">
        <v>124</v>
      </c>
      <c r="D32" s="6">
        <f>D33+D34</f>
        <v>416500</v>
      </c>
      <c r="E32" s="6">
        <f>E33+E34</f>
        <v>119000</v>
      </c>
      <c r="F32" s="6">
        <f t="shared" si="0"/>
        <v>189814</v>
      </c>
      <c r="G32" s="6">
        <f>G33+G34</f>
        <v>0</v>
      </c>
      <c r="H32" s="6">
        <f>H33+H34</f>
        <v>189814</v>
      </c>
      <c r="I32" s="6">
        <f>I33+I34</f>
        <v>189814</v>
      </c>
      <c r="J32" s="6">
        <f>J33+J34</f>
        <v>0</v>
      </c>
      <c r="K32" s="6">
        <f t="shared" si="1"/>
        <v>0</v>
      </c>
    </row>
    <row r="33" spans="1:12" s="2" customFormat="1" ht="22.5" x14ac:dyDescent="0.25">
      <c r="A33" s="5" t="s">
        <v>166</v>
      </c>
      <c r="B33" s="5" t="s">
        <v>126</v>
      </c>
      <c r="C33" s="5" t="s">
        <v>127</v>
      </c>
      <c r="D33" s="6">
        <v>297500</v>
      </c>
      <c r="E33" s="6">
        <v>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2" s="2" customFormat="1" ht="22.5" x14ac:dyDescent="0.25">
      <c r="A34" s="5" t="s">
        <v>167</v>
      </c>
      <c r="B34" s="5" t="s">
        <v>129</v>
      </c>
      <c r="C34" s="5" t="s">
        <v>130</v>
      </c>
      <c r="D34" s="6">
        <v>119000</v>
      </c>
      <c r="E34" s="6">
        <v>119000</v>
      </c>
      <c r="F34" s="6">
        <f t="shared" si="0"/>
        <v>189814</v>
      </c>
      <c r="G34" s="6">
        <v>0</v>
      </c>
      <c r="H34" s="6">
        <v>189814</v>
      </c>
      <c r="I34" s="6">
        <v>189814</v>
      </c>
      <c r="J34" s="6">
        <v>0</v>
      </c>
      <c r="K34" s="6">
        <f t="shared" si="1"/>
        <v>0</v>
      </c>
    </row>
    <row r="35" spans="1:12" s="2" customFormat="1" x14ac:dyDescent="0.25">
      <c r="A35" s="3"/>
      <c r="B35" s="3"/>
      <c r="C35" s="3"/>
      <c r="D35" s="4"/>
      <c r="E35" s="4"/>
      <c r="F35" s="4"/>
      <c r="G35" s="4"/>
      <c r="H35" s="4"/>
      <c r="I35" s="4"/>
      <c r="J35" s="4"/>
      <c r="K35" s="4"/>
    </row>
    <row r="36" spans="1:12" x14ac:dyDescent="0.25">
      <c r="A36" s="12" t="s">
        <v>131</v>
      </c>
      <c r="B36" s="12"/>
      <c r="C36" s="12"/>
      <c r="D36" s="12"/>
      <c r="E36" s="12" t="s">
        <v>133</v>
      </c>
      <c r="F36" s="12"/>
      <c r="G36" s="12"/>
      <c r="H36" s="12"/>
      <c r="I36" s="12" t="s">
        <v>135</v>
      </c>
      <c r="J36" s="12"/>
      <c r="K36" s="12"/>
      <c r="L36" s="12"/>
    </row>
    <row r="37" spans="1:12" x14ac:dyDescent="0.25">
      <c r="A37" s="13" t="s">
        <v>132</v>
      </c>
      <c r="B37" s="13"/>
      <c r="C37" s="13"/>
      <c r="D37" s="13"/>
      <c r="E37" s="13" t="s">
        <v>134</v>
      </c>
      <c r="F37" s="13"/>
      <c r="G37" s="13"/>
      <c r="H37" s="13"/>
      <c r="I37" s="13"/>
      <c r="J37" s="13"/>
      <c r="K37" s="13"/>
      <c r="L37" s="13"/>
    </row>
    <row r="71" spans="1:20" x14ac:dyDescent="0.25">
      <c r="A71" s="7"/>
      <c r="B71" s="7"/>
      <c r="C71" s="7"/>
      <c r="D71" s="7"/>
      <c r="I71" s="7"/>
      <c r="J71" s="7"/>
      <c r="K71" s="7"/>
      <c r="L71" s="7"/>
      <c r="Q71" s="7"/>
      <c r="R71" s="7"/>
      <c r="S71" s="7"/>
      <c r="T71" s="7"/>
    </row>
  </sheetData>
  <mergeCells count="23">
    <mergeCell ref="A36:D36"/>
    <mergeCell ref="A37:D37"/>
    <mergeCell ref="E36:H36"/>
    <mergeCell ref="E37:H37"/>
    <mergeCell ref="I36:L36"/>
    <mergeCell ref="I37:L37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dcterms:created xsi:type="dcterms:W3CDTF">2026-05-04T09:04:41Z</dcterms:created>
  <dcterms:modified xsi:type="dcterms:W3CDTF">2026-05-13T05:07:38Z</dcterms:modified>
</cp:coreProperties>
</file>