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Crihan\Desktop\"/>
    </mc:Choice>
  </mc:AlternateContent>
  <xr:revisionPtr revIDLastSave="0" documentId="13_ncr:1_{59E4391B-E7C2-4880-8713-EC512E7463BF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Deviz general Lot 1 OUG" sheetId="3" r:id="rId1"/>
  </sheets>
  <externalReferences>
    <externalReference r:id="rId2"/>
  </externalReferences>
  <definedNames>
    <definedName name="_xlnm.Print_Area" localSheetId="0">'Deviz general Lot 1 OUG'!$A$1:$F$83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3" l="1"/>
  <c r="C48" i="3" l="1"/>
  <c r="C64" i="3" s="1"/>
  <c r="E64" i="3" s="1"/>
  <c r="C74" i="3"/>
  <c r="D73" i="3"/>
  <c r="E73" i="3" s="1"/>
  <c r="D72" i="3"/>
  <c r="D74" i="3" s="1"/>
  <c r="C68" i="3"/>
  <c r="C67" i="3"/>
  <c r="D67" i="3" s="1"/>
  <c r="C66" i="3"/>
  <c r="E66" i="3" s="1"/>
  <c r="C62" i="3"/>
  <c r="E62" i="3" s="1"/>
  <c r="D61" i="3"/>
  <c r="E60" i="3"/>
  <c r="D60" i="3"/>
  <c r="D59" i="3"/>
  <c r="D58" i="3" s="1"/>
  <c r="C55" i="3"/>
  <c r="D55" i="3" s="1"/>
  <c r="C54" i="3"/>
  <c r="D53" i="3"/>
  <c r="E53" i="3" s="1"/>
  <c r="D52" i="3"/>
  <c r="E52" i="3" s="1"/>
  <c r="C51" i="3"/>
  <c r="D51" i="3" s="1"/>
  <c r="E51" i="3" s="1"/>
  <c r="D50" i="3"/>
  <c r="E50" i="3" s="1"/>
  <c r="D49" i="3"/>
  <c r="E49" i="3" s="1"/>
  <c r="F79" i="3" s="1"/>
  <c r="D45" i="3"/>
  <c r="E45" i="3" s="1"/>
  <c r="D44" i="3"/>
  <c r="E44" i="3" s="1"/>
  <c r="D43" i="3"/>
  <c r="D42" i="3" s="1"/>
  <c r="D41" i="3" s="1"/>
  <c r="C42" i="3"/>
  <c r="C41" i="3" s="1"/>
  <c r="C40" i="3"/>
  <c r="C38" i="3" s="1"/>
  <c r="D39" i="3"/>
  <c r="E39" i="3" s="1"/>
  <c r="E38" i="3" s="1"/>
  <c r="D37" i="3"/>
  <c r="E37" i="3" s="1"/>
  <c r="E36" i="3"/>
  <c r="D36" i="3"/>
  <c r="D35" i="3"/>
  <c r="E35" i="3" s="1"/>
  <c r="E34" i="3"/>
  <c r="E33" i="3"/>
  <c r="D33" i="3"/>
  <c r="D32" i="3"/>
  <c r="E32" i="3" s="1"/>
  <c r="D31" i="3"/>
  <c r="E31" i="3" s="1"/>
  <c r="C30" i="3"/>
  <c r="D29" i="3"/>
  <c r="E29" i="3" s="1"/>
  <c r="C28" i="3"/>
  <c r="D26" i="3"/>
  <c r="E26" i="3" s="1"/>
  <c r="D25" i="3"/>
  <c r="E25" i="3" s="1"/>
  <c r="D24" i="3"/>
  <c r="D23" i="3" s="1"/>
  <c r="C23" i="3"/>
  <c r="C21" i="3"/>
  <c r="D20" i="3"/>
  <c r="D21" i="3" s="1"/>
  <c r="E17" i="3"/>
  <c r="D17" i="3"/>
  <c r="C16" i="3"/>
  <c r="E15" i="3" s="1"/>
  <c r="C15" i="3"/>
  <c r="C14" i="3"/>
  <c r="E30" i="3" l="1"/>
  <c r="D38" i="3"/>
  <c r="E43" i="3"/>
  <c r="E42" i="3" s="1"/>
  <c r="E41" i="3" s="1"/>
  <c r="D30" i="3"/>
  <c r="C63" i="3"/>
  <c r="C65" i="3" s="1"/>
  <c r="D48" i="3"/>
  <c r="E48" i="3" s="1"/>
  <c r="C76" i="3"/>
  <c r="D15" i="3"/>
  <c r="C18" i="3"/>
  <c r="D28" i="3"/>
  <c r="E28" i="3" s="1"/>
  <c r="D54" i="3"/>
  <c r="E54" i="3" s="1"/>
  <c r="C56" i="3"/>
  <c r="D56" i="3" s="1"/>
  <c r="E56" i="3" s="1"/>
  <c r="E65" i="3"/>
  <c r="C46" i="3"/>
  <c r="E67" i="3"/>
  <c r="D69" i="3"/>
  <c r="E20" i="3"/>
  <c r="E21" i="3" s="1"/>
  <c r="E24" i="3"/>
  <c r="E23" i="3" s="1"/>
  <c r="E59" i="3"/>
  <c r="E58" i="3" s="1"/>
  <c r="E72" i="3"/>
  <c r="E74" i="3" s="1"/>
  <c r="E14" i="3"/>
  <c r="E18" i="3" s="1"/>
  <c r="D14" i="3"/>
  <c r="D76" i="3" l="1"/>
  <c r="E76" i="3"/>
  <c r="E63" i="3"/>
  <c r="F80" i="3" s="1"/>
  <c r="C61" i="3"/>
  <c r="C69" i="3" s="1"/>
  <c r="C75" i="3" s="1"/>
  <c r="D18" i="3"/>
  <c r="E46" i="3"/>
  <c r="D46" i="3"/>
  <c r="D75" i="3" s="1"/>
  <c r="E61" i="3" l="1"/>
  <c r="E69" i="3" s="1"/>
  <c r="E75" i="3"/>
  <c r="F78" i="3" s="1"/>
</calcChain>
</file>

<file path=xl/sharedStrings.xml><?xml version="1.0" encoding="utf-8"?>
<sst xmlns="http://schemas.openxmlformats.org/spreadsheetml/2006/main" count="159" uniqueCount="111">
  <si>
    <t xml:space="preserve"> </t>
  </si>
  <si>
    <t>Denumirea capitolelor şi subcapitolelor de cheltuieli</t>
  </si>
  <si>
    <t>Defalcarea pe surse de finanțare</t>
  </si>
  <si>
    <t>Valoare (fara TVA)</t>
  </si>
  <si>
    <t>TVA</t>
  </si>
  <si>
    <t>Valoare (inclusiv TVA)</t>
  </si>
  <si>
    <t>Nr.crt.</t>
  </si>
  <si>
    <t xml:space="preserve"> lei</t>
  </si>
  <si>
    <t xml:space="preserve">lei </t>
  </si>
  <si>
    <t xml:space="preserve"> lei </t>
  </si>
  <si>
    <t xml:space="preserve"> Capitolul 1 Cheltuieli pentru obţinerea şi amenajarea terenului</t>
  </si>
  <si>
    <t>1.1</t>
  </si>
  <si>
    <t>Obţinerea terenului</t>
  </si>
  <si>
    <t>buget local</t>
  </si>
  <si>
    <t>1.2</t>
  </si>
  <si>
    <t>Amenajarea terenului</t>
  </si>
  <si>
    <t>1.3</t>
  </si>
  <si>
    <t xml:space="preserve">Amenajări pt.protecţia med.,si aduc. la starea initiala </t>
  </si>
  <si>
    <t>1.4</t>
  </si>
  <si>
    <t>Cheltuieli pentru realocarea/protectia utilitatilor</t>
  </si>
  <si>
    <t>Total cap.1</t>
  </si>
  <si>
    <t xml:space="preserve">Capitolul 2  Cheltuieli pt. asiguararea utilităţilor necesare obiectivului de investitii                                                                                 </t>
  </si>
  <si>
    <t>2.1.</t>
  </si>
  <si>
    <t>Cheltuieli pentru asigurarea utilitatilor necesare obiectivului</t>
  </si>
  <si>
    <t>buget de stat</t>
  </si>
  <si>
    <t>Total cap.2</t>
  </si>
  <si>
    <t>Capitolul 3 Cheltuieli pentru proiectare şi asistenţă tehnică</t>
  </si>
  <si>
    <t>3.1</t>
  </si>
  <si>
    <t xml:space="preserve">Studii de teren </t>
  </si>
  <si>
    <t>3.1.1. Studii de teren</t>
  </si>
  <si>
    <t>3.1.2. Raport privind impactul asupra mediului</t>
  </si>
  <si>
    <t>3.1.3. Alte studii specifice</t>
  </si>
  <si>
    <t>3.2</t>
  </si>
  <si>
    <t>Documemntatii - suport si cheltuieli pentru obtinerea de avize, acorduri si autorizatii</t>
  </si>
  <si>
    <t>3.3</t>
  </si>
  <si>
    <t>Expertizare tehnica</t>
  </si>
  <si>
    <t>3.4</t>
  </si>
  <si>
    <t>Certificarea performantei energetice si auditul energetic al cladirilor</t>
  </si>
  <si>
    <t>3.5</t>
  </si>
  <si>
    <t>Proiectare</t>
  </si>
  <si>
    <t>3.5.1. Tema de proiectare</t>
  </si>
  <si>
    <t>3.5.2. Studiu de prefezabilitate</t>
  </si>
  <si>
    <t>3.5.3. Studiu de fezabilitate/ documentatie de avizare a lucrarilor de interventii si devizul general</t>
  </si>
  <si>
    <t>3.5.4. Documentatiile tehnice necesare in vederea obtinerii avizelor/acordurilor/autorizatiilor</t>
  </si>
  <si>
    <t>3.5.5. Verificarea tehnica de calitate a proiectului tehnic si a detaliilor de executie</t>
  </si>
  <si>
    <t>3.5.6. Proiect tehnic si detalii de executie</t>
  </si>
  <si>
    <t>3.6</t>
  </si>
  <si>
    <t>Organizarea procedurilor de achizitie</t>
  </si>
  <si>
    <t>3.7</t>
  </si>
  <si>
    <t>Consultanta</t>
  </si>
  <si>
    <t>3.7.1. Managementul de proiect pentru obiectivul de investii</t>
  </si>
  <si>
    <t>3.7.2. Auditul financiar</t>
  </si>
  <si>
    <t>3.8</t>
  </si>
  <si>
    <t>Asistenţă tehnică</t>
  </si>
  <si>
    <t>3.8.1. Asistenta tehnica din partea proiectantului</t>
  </si>
  <si>
    <t>3.8.1.1. pe perioada de executie a lucrarilor</t>
  </si>
  <si>
    <t>3.8.1.2.  pentru participarea proiectantului la fazele incluse in programul de urmarire si control al lucrarilor de executie, avizat de catre I.S.C.</t>
  </si>
  <si>
    <t>3.8.2. Dirigintie de santier</t>
  </si>
  <si>
    <t>Total cap.3</t>
  </si>
  <si>
    <t>Capitolul 4 Cheltuieli pentru investiţia de bază</t>
  </si>
  <si>
    <t>4.1</t>
  </si>
  <si>
    <t xml:space="preserve">Constructii şi  instalaţii </t>
  </si>
  <si>
    <t>4.1.1</t>
  </si>
  <si>
    <t>4.1.2</t>
  </si>
  <si>
    <t xml:space="preserve">Lucrări necesare în vederea obținerii avi ISU </t>
  </si>
  <si>
    <t>4.2</t>
  </si>
  <si>
    <t>Montaj utilaje tehnologice</t>
  </si>
  <si>
    <t>4.3</t>
  </si>
  <si>
    <t>Utilaje, echipamente tehnologice şi funcţionale cu montaj</t>
  </si>
  <si>
    <t>4.4</t>
  </si>
  <si>
    <t>Utilaje fără montaj şi echipamente de transport</t>
  </si>
  <si>
    <t>4.5</t>
  </si>
  <si>
    <t>Dotări</t>
  </si>
  <si>
    <t>4.6</t>
  </si>
  <si>
    <t xml:space="preserve">Active necorporale </t>
  </si>
  <si>
    <t>Total cap. 4</t>
  </si>
  <si>
    <t>Capitolul 5 Alte cheltuieli:</t>
  </si>
  <si>
    <t>5.1</t>
  </si>
  <si>
    <t>Organizare de şantier</t>
  </si>
  <si>
    <t>5.1.1. Lucrari de constructii si instalatii aferente organizarii de santier</t>
  </si>
  <si>
    <t>5.1.2. Cheltuieli conexe organizarii santierului</t>
  </si>
  <si>
    <t>5.2</t>
  </si>
  <si>
    <t>Comisioane,cote, taxe, costul creditului</t>
  </si>
  <si>
    <t>5.2.1. Comisioanele  si dobanzile aferente creditului bancii finantatoare</t>
  </si>
  <si>
    <t>5.2.2.  Cota aferenta ISC pentru controlul calitatii lucrarilor de constructii</t>
  </si>
  <si>
    <t>5.2.3. Cota aferenta ISC pentru controlul statului in amenajarea teritoriului, urbanism si pentru autorizarea lucrarilor de constructii</t>
  </si>
  <si>
    <t>5.2.4. Cota aferenta Casei Sociale a Constructorilor - CSC</t>
  </si>
  <si>
    <t>5.2.5 Taxe pentru acorduri, avize conforme si autorizatia de construire/desfiintare</t>
  </si>
  <si>
    <t>5.3</t>
  </si>
  <si>
    <t>Cheltuieli diverse şi neprevăzute</t>
  </si>
  <si>
    <t>5.4</t>
  </si>
  <si>
    <t>Cheltuieli pentru informare si publicitate</t>
  </si>
  <si>
    <t>Total cap.5</t>
  </si>
  <si>
    <t>Capitolul 6</t>
  </si>
  <si>
    <t xml:space="preserve">Capitolul 6 Cheltuieli pentru probe tehnologice si teste  </t>
  </si>
  <si>
    <t>6.1</t>
  </si>
  <si>
    <t>Pregătirea personalului de exploatare</t>
  </si>
  <si>
    <t>6.2</t>
  </si>
  <si>
    <t>Probe tehnologice si teste</t>
  </si>
  <si>
    <t>Total cap. 6</t>
  </si>
  <si>
    <t xml:space="preserve">Total general </t>
  </si>
  <si>
    <t>din care C+M ( 1.2+1.3+1.4+2+4.1+4.2+5.1.1 )</t>
  </si>
  <si>
    <t>TOTAL GENERAL din care:</t>
  </si>
  <si>
    <t>S.C. CASA DESIGN S.R.L.</t>
  </si>
  <si>
    <t>Proiectant,</t>
  </si>
  <si>
    <t>Anexa la HCL ______/2019</t>
  </si>
  <si>
    <t>conform O.U.G. 114/2018</t>
  </si>
  <si>
    <t>DEVIZ GENERAL actualizat</t>
  </si>
  <si>
    <t>Privind  cheltuielile necesare realizării obiectivului de investiții</t>
  </si>
  <si>
    <t>„ Reabilitare și modernizarea corpului de școală din cadrul Liceului Tehnologic, municipiul Câmpulung Moldovenesc, județul Suceava”</t>
  </si>
  <si>
    <t xml:space="preserve">DEVIZ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</si>
</sst>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5" x14ac:knownFonts="1">
    <font>
      <sz val="10"/>
      <name val="Arial"/>
      <family val="2"/>
      <charset val="238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4"/>
      <name val="Arial"/>
      <family val="2"/>
    </font>
    <font>
      <sz val="14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name val="Arial"/>
      <family val="2"/>
    </font>
    <font>
      <i/>
      <sz val="14"/>
      <color theme="1"/>
      <name val="Arial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38">
    <xf numFmtId="0" fontId="0" fillId="0" borderId="0" xfId="0"/>
    <xf numFmtId="14" fontId="1" fillId="0" borderId="0" xfId="0" applyNumberFormat="1" applyFont="1"/>
    <xf numFmtId="0" fontId="3" fillId="0" borderId="0" xfId="1" applyFont="1" applyAlignment="1">
      <alignment horizontal="center" vertical="center" wrapText="1"/>
    </xf>
    <xf numFmtId="0" fontId="1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1" applyFont="1" applyAlignment="1">
      <alignment horizontal="left" vertical="center" wrapText="1"/>
    </xf>
    <xf numFmtId="0" fontId="7" fillId="0" borderId="0" xfId="0" applyFont="1"/>
    <xf numFmtId="0" fontId="8" fillId="0" borderId="1" xfId="0" quotePrefix="1" applyFont="1" applyBorder="1" applyAlignment="1">
      <alignment horizontal="center"/>
    </xf>
    <xf numFmtId="0" fontId="9" fillId="0" borderId="2" xfId="0" applyFont="1" applyBorder="1"/>
    <xf numFmtId="0" fontId="10" fillId="0" borderId="2" xfId="0" applyFont="1" applyBorder="1" applyAlignment="1">
      <alignment horizontal="right"/>
    </xf>
    <xf numFmtId="0" fontId="5" fillId="0" borderId="0" xfId="0" applyFont="1"/>
    <xf numFmtId="0" fontId="8" fillId="0" borderId="4" xfId="0" quotePrefix="1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/>
    </xf>
    <xf numFmtId="3" fontId="10" fillId="0" borderId="0" xfId="0" applyNumberFormat="1" applyFont="1"/>
    <xf numFmtId="0" fontId="5" fillId="0" borderId="5" xfId="0" applyFont="1" applyBorder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2" borderId="15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17" xfId="0" applyFont="1" applyBorder="1"/>
    <xf numFmtId="0" fontId="1" fillId="0" borderId="17" xfId="0" applyFont="1" applyBorder="1" applyAlignment="1">
      <alignment horizontal="center"/>
    </xf>
    <xf numFmtId="164" fontId="1" fillId="0" borderId="28" xfId="0" applyNumberFormat="1" applyFont="1" applyBorder="1" applyAlignment="1">
      <alignment horizontal="left"/>
    </xf>
    <xf numFmtId="164" fontId="7" fillId="0" borderId="15" xfId="0" applyNumberFormat="1" applyFont="1" applyBorder="1" applyAlignment="1">
      <alignment horizontal="center"/>
    </xf>
    <xf numFmtId="164" fontId="1" fillId="0" borderId="30" xfId="0" applyNumberFormat="1" applyFont="1" applyBorder="1"/>
    <xf numFmtId="165" fontId="11" fillId="0" borderId="16" xfId="0" applyNumberFormat="1" applyFont="1" applyBorder="1" applyAlignment="1">
      <alignment horizontal="right"/>
    </xf>
    <xf numFmtId="165" fontId="11" fillId="0" borderId="6" xfId="0" applyNumberFormat="1" applyFont="1" applyBorder="1" applyAlignment="1">
      <alignment horizontal="right"/>
    </xf>
    <xf numFmtId="164" fontId="7" fillId="0" borderId="31" xfId="0" applyNumberFormat="1" applyFont="1" applyBorder="1"/>
    <xf numFmtId="4" fontId="7" fillId="0" borderId="26" xfId="0" applyNumberFormat="1" applyFont="1" applyBorder="1" applyAlignment="1">
      <alignment horizontal="right"/>
    </xf>
    <xf numFmtId="4" fontId="7" fillId="0" borderId="25" xfId="0" applyNumberFormat="1" applyFont="1" applyBorder="1" applyAlignment="1">
      <alignment horizontal="right"/>
    </xf>
    <xf numFmtId="164" fontId="1" fillId="0" borderId="17" xfId="0" applyNumberFormat="1" applyFont="1" applyBorder="1" applyAlignment="1">
      <alignment horizontal="left"/>
    </xf>
    <xf numFmtId="4" fontId="1" fillId="0" borderId="10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left"/>
    </xf>
    <xf numFmtId="49" fontId="1" fillId="0" borderId="19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165" fontId="7" fillId="0" borderId="33" xfId="0" applyNumberFormat="1" applyFont="1" applyBorder="1" applyAlignment="1">
      <alignment horizontal="right"/>
    </xf>
    <xf numFmtId="165" fontId="7" fillId="0" borderId="34" xfId="0" applyNumberFormat="1" applyFont="1" applyBorder="1" applyAlignment="1">
      <alignment horizontal="right"/>
    </xf>
    <xf numFmtId="165" fontId="7" fillId="0" borderId="37" xfId="0" applyNumberFormat="1" applyFont="1" applyBorder="1" applyAlignment="1">
      <alignment horizontal="right"/>
    </xf>
    <xf numFmtId="49" fontId="1" fillId="0" borderId="27" xfId="0" applyNumberFormat="1" applyFont="1" applyBorder="1" applyAlignment="1">
      <alignment horizontal="left"/>
    </xf>
    <xf numFmtId="165" fontId="7" fillId="0" borderId="26" xfId="0" applyNumberFormat="1" applyFont="1" applyBorder="1" applyAlignment="1">
      <alignment horizontal="right"/>
    </xf>
    <xf numFmtId="0" fontId="7" fillId="0" borderId="9" xfId="0" applyFont="1" applyBorder="1"/>
    <xf numFmtId="0" fontId="7" fillId="0" borderId="4" xfId="0" applyFont="1" applyBorder="1"/>
    <xf numFmtId="0" fontId="7" fillId="0" borderId="35" xfId="0" applyFont="1" applyBorder="1"/>
    <xf numFmtId="0" fontId="12" fillId="0" borderId="22" xfId="0" applyFont="1" applyBorder="1"/>
    <xf numFmtId="0" fontId="12" fillId="0" borderId="22" xfId="0" applyFont="1" applyBorder="1" applyAlignment="1">
      <alignment wrapText="1"/>
    </xf>
    <xf numFmtId="0" fontId="7" fillId="0" borderId="26" xfId="0" applyFont="1" applyBorder="1"/>
    <xf numFmtId="49" fontId="7" fillId="0" borderId="9" xfId="0" applyNumberFormat="1" applyFont="1" applyBorder="1" applyAlignment="1">
      <alignment horizontal="center"/>
    </xf>
    <xf numFmtId="0" fontId="1" fillId="0" borderId="9" xfId="0" applyFont="1" applyBorder="1"/>
    <xf numFmtId="165" fontId="1" fillId="0" borderId="33" xfId="0" applyNumberFormat="1" applyFont="1" applyBorder="1" applyAlignment="1">
      <alignment horizontal="right"/>
    </xf>
    <xf numFmtId="165" fontId="1" fillId="0" borderId="34" xfId="0" applyNumberFormat="1" applyFont="1" applyBorder="1" applyAlignment="1">
      <alignment horizontal="right"/>
    </xf>
    <xf numFmtId="165" fontId="7" fillId="0" borderId="40" xfId="0" applyNumberFormat="1" applyFont="1" applyBorder="1" applyAlignment="1">
      <alignment horizontal="right"/>
    </xf>
    <xf numFmtId="165" fontId="7" fillId="0" borderId="35" xfId="0" applyNumberFormat="1" applyFont="1" applyBorder="1" applyAlignment="1">
      <alignment horizontal="right"/>
    </xf>
    <xf numFmtId="49" fontId="5" fillId="0" borderId="20" xfId="0" applyNumberFormat="1" applyFont="1" applyBorder="1" applyAlignment="1">
      <alignment horizontal="left"/>
    </xf>
    <xf numFmtId="49" fontId="1" fillId="0" borderId="28" xfId="0" applyNumberFormat="1" applyFont="1" applyBorder="1" applyAlignment="1">
      <alignment horizontal="left"/>
    </xf>
    <xf numFmtId="0" fontId="7" fillId="0" borderId="22" xfId="0" applyFont="1" applyBorder="1"/>
    <xf numFmtId="165" fontId="7" fillId="0" borderId="22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165" fontId="1" fillId="0" borderId="17" xfId="0" applyNumberFormat="1" applyFont="1" applyBorder="1" applyAlignment="1">
      <alignment horizontal="right" vertical="top" wrapText="1"/>
    </xf>
    <xf numFmtId="165" fontId="1" fillId="0" borderId="9" xfId="0" applyNumberFormat="1" applyFont="1" applyBorder="1" applyAlignment="1">
      <alignment horizontal="right" vertical="top" wrapText="1"/>
    </xf>
    <xf numFmtId="49" fontId="1" fillId="0" borderId="32" xfId="0" applyNumberFormat="1" applyFont="1" applyBorder="1"/>
    <xf numFmtId="3" fontId="7" fillId="0" borderId="33" xfId="0" applyNumberFormat="1" applyFont="1" applyBorder="1"/>
    <xf numFmtId="3" fontId="12" fillId="0" borderId="35" xfId="0" applyNumberFormat="1" applyFont="1" applyBorder="1" applyAlignment="1">
      <alignment wrapText="1"/>
    </xf>
    <xf numFmtId="165" fontId="12" fillId="0" borderId="35" xfId="0" applyNumberFormat="1" applyFont="1" applyBorder="1" applyAlignment="1">
      <alignment horizontal="right"/>
    </xf>
    <xf numFmtId="3" fontId="7" fillId="0" borderId="33" xfId="0" applyNumberFormat="1" applyFont="1" applyBorder="1" applyAlignment="1">
      <alignment wrapText="1"/>
    </xf>
    <xf numFmtId="49" fontId="6" fillId="0" borderId="20" xfId="0" applyNumberFormat="1" applyFont="1" applyBorder="1"/>
    <xf numFmtId="49" fontId="6" fillId="0" borderId="28" xfId="0" applyNumberFormat="1" applyFont="1" applyBorder="1"/>
    <xf numFmtId="3" fontId="12" fillId="0" borderId="22" xfId="0" applyNumberFormat="1" applyFont="1" applyBorder="1" applyAlignment="1">
      <alignment wrapText="1"/>
    </xf>
    <xf numFmtId="49" fontId="6" fillId="0" borderId="24" xfId="0" applyNumberFormat="1" applyFont="1" applyBorder="1"/>
    <xf numFmtId="3" fontId="12" fillId="0" borderId="26" xfId="0" applyNumberFormat="1" applyFont="1" applyBorder="1" applyAlignment="1">
      <alignment wrapText="1"/>
    </xf>
    <xf numFmtId="49" fontId="7" fillId="0" borderId="15" xfId="0" applyNumberFormat="1" applyFont="1" applyBorder="1"/>
    <xf numFmtId="3" fontId="1" fillId="0" borderId="41" xfId="0" applyNumberFormat="1" applyFont="1" applyBorder="1"/>
    <xf numFmtId="165" fontId="1" fillId="0" borderId="41" xfId="0" applyNumberFormat="1" applyFont="1" applyBorder="1" applyAlignment="1">
      <alignment horizontal="right"/>
    </xf>
    <xf numFmtId="165" fontId="1" fillId="0" borderId="3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center"/>
    </xf>
    <xf numFmtId="0" fontId="5" fillId="0" borderId="45" xfId="0" applyFont="1" applyBorder="1"/>
    <xf numFmtId="3" fontId="1" fillId="0" borderId="10" xfId="0" applyNumberFormat="1" applyFont="1" applyBorder="1" applyAlignment="1">
      <alignment horizontal="right"/>
    </xf>
    <xf numFmtId="165" fontId="1" fillId="0" borderId="32" xfId="0" applyNumberFormat="1" applyFont="1" applyBorder="1" applyAlignment="1">
      <alignment horizontal="right"/>
    </xf>
    <xf numFmtId="165" fontId="1" fillId="0" borderId="9" xfId="0" applyNumberFormat="1" applyFont="1" applyBorder="1" applyAlignment="1">
      <alignment horizontal="right"/>
    </xf>
    <xf numFmtId="0" fontId="5" fillId="0" borderId="11" xfId="0" applyFont="1" applyBorder="1"/>
    <xf numFmtId="0" fontId="1" fillId="0" borderId="46" xfId="0" applyFont="1" applyBorder="1" applyAlignment="1">
      <alignment horizontal="right"/>
    </xf>
    <xf numFmtId="165" fontId="7" fillId="0" borderId="17" xfId="0" applyNumberFormat="1" applyFont="1" applyBorder="1" applyAlignment="1">
      <alignment horizontal="right"/>
    </xf>
    <xf numFmtId="165" fontId="7" fillId="0" borderId="9" xfId="0" applyNumberFormat="1" applyFont="1" applyBorder="1" applyAlignment="1">
      <alignment horizontal="right"/>
    </xf>
    <xf numFmtId="0" fontId="5" fillId="0" borderId="14" xfId="0" applyFont="1" applyBorder="1"/>
    <xf numFmtId="165" fontId="5" fillId="0" borderId="0" xfId="0" applyNumberFormat="1" applyFont="1"/>
    <xf numFmtId="0" fontId="14" fillId="0" borderId="0" xfId="0" applyFont="1"/>
    <xf numFmtId="0" fontId="5" fillId="0" borderId="48" xfId="0" applyFont="1" applyBorder="1"/>
    <xf numFmtId="165" fontId="7" fillId="3" borderId="35" xfId="0" applyNumberFormat="1" applyFont="1" applyFill="1" applyBorder="1" applyAlignment="1">
      <alignment horizontal="right"/>
    </xf>
    <xf numFmtId="0" fontId="5" fillId="3" borderId="23" xfId="0" applyFont="1" applyFill="1" applyBorder="1"/>
    <xf numFmtId="164" fontId="7" fillId="0" borderId="22" xfId="0" applyNumberFormat="1" applyFont="1" applyBorder="1"/>
    <xf numFmtId="164" fontId="7" fillId="0" borderId="22" xfId="0" applyNumberFormat="1" applyFont="1" applyBorder="1" applyAlignment="1">
      <alignment wrapText="1"/>
    </xf>
    <xf numFmtId="0" fontId="5" fillId="0" borderId="13" xfId="0" applyFont="1" applyBorder="1"/>
    <xf numFmtId="164" fontId="1" fillId="0" borderId="39" xfId="0" applyNumberFormat="1" applyFont="1" applyBorder="1" applyAlignment="1">
      <alignment horizontal="left"/>
    </xf>
    <xf numFmtId="164" fontId="7" fillId="0" borderId="40" xfId="0" applyNumberFormat="1" applyFont="1" applyBorder="1"/>
    <xf numFmtId="164" fontId="1" fillId="0" borderId="55" xfId="0" applyNumberFormat="1" applyFont="1" applyBorder="1" applyAlignment="1">
      <alignment horizontal="left"/>
    </xf>
    <xf numFmtId="164" fontId="7" fillId="0" borderId="56" xfId="0" applyNumberFormat="1" applyFont="1" applyBorder="1" applyAlignment="1">
      <alignment wrapText="1"/>
    </xf>
    <xf numFmtId="4" fontId="7" fillId="3" borderId="40" xfId="0" applyNumberFormat="1" applyFont="1" applyFill="1" applyBorder="1" applyAlignment="1">
      <alignment horizontal="right"/>
    </xf>
    <xf numFmtId="0" fontId="5" fillId="3" borderId="54" xfId="0" applyFont="1" applyFill="1" applyBorder="1"/>
    <xf numFmtId="4" fontId="7" fillId="3" borderId="22" xfId="0" applyNumberFormat="1" applyFont="1" applyFill="1" applyBorder="1" applyAlignment="1">
      <alignment horizontal="right"/>
    </xf>
    <xf numFmtId="0" fontId="5" fillId="3" borderId="52" xfId="0" applyFont="1" applyFill="1" applyBorder="1"/>
    <xf numFmtId="165" fontId="7" fillId="3" borderId="56" xfId="0" applyNumberFormat="1" applyFont="1" applyFill="1" applyBorder="1" applyAlignment="1">
      <alignment horizontal="right"/>
    </xf>
    <xf numFmtId="0" fontId="5" fillId="3" borderId="57" xfId="0" applyFont="1" applyFill="1" applyBorder="1"/>
    <xf numFmtId="164" fontId="1" fillId="0" borderId="24" xfId="0" applyNumberFormat="1" applyFont="1" applyBorder="1"/>
    <xf numFmtId="164" fontId="7" fillId="0" borderId="9" xfId="0" applyNumberFormat="1" applyFont="1" applyBorder="1" applyAlignment="1">
      <alignment horizontal="left"/>
    </xf>
    <xf numFmtId="0" fontId="7" fillId="0" borderId="42" xfId="0" applyFont="1" applyBorder="1"/>
    <xf numFmtId="49" fontId="1" fillId="0" borderId="1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0" fontId="12" fillId="0" borderId="40" xfId="0" applyFont="1" applyBorder="1"/>
    <xf numFmtId="0" fontId="12" fillId="0" borderId="26" xfId="0" applyFont="1" applyBorder="1"/>
    <xf numFmtId="0" fontId="7" fillId="0" borderId="43" xfId="0" applyFont="1" applyBorder="1" applyAlignment="1">
      <alignment wrapText="1"/>
    </xf>
    <xf numFmtId="49" fontId="1" fillId="0" borderId="32" xfId="0" applyNumberFormat="1" applyFont="1" applyBorder="1" applyAlignment="1">
      <alignment horizontal="left"/>
    </xf>
    <xf numFmtId="49" fontId="1" fillId="0" borderId="42" xfId="0" applyNumberFormat="1" applyFont="1" applyBorder="1" applyAlignment="1">
      <alignment horizontal="left"/>
    </xf>
    <xf numFmtId="0" fontId="7" fillId="0" borderId="43" xfId="0" quotePrefix="1" applyFont="1" applyBorder="1" applyAlignment="1">
      <alignment horizontal="left"/>
    </xf>
    <xf numFmtId="0" fontId="7" fillId="0" borderId="33" xfId="0" applyFont="1" applyBorder="1" applyAlignment="1">
      <alignment horizontal="left" wrapText="1"/>
    </xf>
    <xf numFmtId="0" fontId="7" fillId="0" borderId="36" xfId="0" applyFont="1" applyBorder="1"/>
    <xf numFmtId="165" fontId="7" fillId="0" borderId="38" xfId="0" applyNumberFormat="1" applyFont="1" applyBorder="1" applyAlignment="1">
      <alignment horizontal="right"/>
    </xf>
    <xf numFmtId="165" fontId="10" fillId="0" borderId="22" xfId="0" applyNumberFormat="1" applyFont="1" applyBorder="1" applyAlignment="1">
      <alignment horizontal="right"/>
    </xf>
    <xf numFmtId="0" fontId="12" fillId="0" borderId="22" xfId="0" applyFont="1" applyBorder="1" applyAlignment="1">
      <alignment horizontal="left" vertical="center"/>
    </xf>
    <xf numFmtId="165" fontId="10" fillId="0" borderId="40" xfId="0" applyNumberFormat="1" applyFont="1" applyBorder="1" applyAlignment="1">
      <alignment horizontal="right"/>
    </xf>
    <xf numFmtId="0" fontId="5" fillId="0" borderId="54" xfId="0" applyFont="1" applyBorder="1"/>
    <xf numFmtId="0" fontId="5" fillId="0" borderId="52" xfId="0" applyFont="1" applyBorder="1"/>
    <xf numFmtId="165" fontId="10" fillId="0" borderId="26" xfId="0" applyNumberFormat="1" applyFont="1" applyBorder="1" applyAlignment="1">
      <alignment horizontal="right"/>
    </xf>
    <xf numFmtId="0" fontId="5" fillId="0" borderId="53" xfId="0" applyFont="1" applyBorder="1"/>
    <xf numFmtId="0" fontId="7" fillId="0" borderId="33" xfId="0" applyFont="1" applyBorder="1"/>
    <xf numFmtId="0" fontId="7" fillId="0" borderId="43" xfId="0" applyFont="1" applyBorder="1"/>
    <xf numFmtId="0" fontId="7" fillId="0" borderId="56" xfId="0" applyFont="1" applyBorder="1"/>
    <xf numFmtId="49" fontId="1" fillId="0" borderId="55" xfId="0" applyNumberFormat="1" applyFont="1" applyBorder="1" applyAlignment="1">
      <alignment horizontal="left"/>
    </xf>
    <xf numFmtId="49" fontId="1" fillId="0" borderId="20" xfId="0" applyNumberFormat="1" applyFont="1" applyBorder="1" applyAlignment="1">
      <alignment horizontal="left"/>
    </xf>
    <xf numFmtId="165" fontId="7" fillId="3" borderId="43" xfId="0" applyNumberFormat="1" applyFont="1" applyFill="1" applyBorder="1" applyAlignment="1">
      <alignment horizontal="right"/>
    </xf>
    <xf numFmtId="165" fontId="10" fillId="3" borderId="43" xfId="0" applyNumberFormat="1" applyFont="1" applyFill="1" applyBorder="1" applyAlignment="1">
      <alignment horizontal="right"/>
    </xf>
    <xf numFmtId="0" fontId="5" fillId="3" borderId="61" xfId="0" applyFont="1" applyFill="1" applyBorder="1"/>
    <xf numFmtId="165" fontId="7" fillId="3" borderId="33" xfId="0" applyNumberFormat="1" applyFont="1" applyFill="1" applyBorder="1" applyAlignment="1">
      <alignment horizontal="right"/>
    </xf>
    <xf numFmtId="0" fontId="5" fillId="3" borderId="50" xfId="0" applyFont="1" applyFill="1" applyBorder="1"/>
    <xf numFmtId="165" fontId="12" fillId="3" borderId="35" xfId="0" applyNumberFormat="1" applyFont="1" applyFill="1" applyBorder="1" applyAlignment="1">
      <alignment horizontal="right"/>
    </xf>
    <xf numFmtId="165" fontId="13" fillId="3" borderId="35" xfId="0" applyNumberFormat="1" applyFont="1" applyFill="1" applyBorder="1" applyAlignment="1">
      <alignment horizontal="right"/>
    </xf>
    <xf numFmtId="0" fontId="5" fillId="3" borderId="51" xfId="0" applyFont="1" applyFill="1" applyBorder="1"/>
    <xf numFmtId="165" fontId="12" fillId="3" borderId="26" xfId="0" applyNumberFormat="1" applyFont="1" applyFill="1" applyBorder="1" applyAlignment="1">
      <alignment horizontal="right"/>
    </xf>
    <xf numFmtId="165" fontId="13" fillId="3" borderId="26" xfId="0" applyNumberFormat="1" applyFont="1" applyFill="1" applyBorder="1" applyAlignment="1">
      <alignment horizontal="right"/>
    </xf>
    <xf numFmtId="0" fontId="5" fillId="3" borderId="53" xfId="0" applyFont="1" applyFill="1" applyBorder="1"/>
    <xf numFmtId="165" fontId="12" fillId="3" borderId="22" xfId="0" applyNumberFormat="1" applyFont="1" applyFill="1" applyBorder="1" applyAlignment="1">
      <alignment horizontal="right"/>
    </xf>
    <xf numFmtId="165" fontId="13" fillId="3" borderId="22" xfId="0" applyNumberFormat="1" applyFont="1" applyFill="1" applyBorder="1" applyAlignment="1">
      <alignment horizontal="right"/>
    </xf>
    <xf numFmtId="165" fontId="13" fillId="3" borderId="56" xfId="0" applyNumberFormat="1" applyFont="1" applyFill="1" applyBorder="1" applyAlignment="1">
      <alignment horizontal="right"/>
    </xf>
    <xf numFmtId="165" fontId="12" fillId="3" borderId="56" xfId="0" applyNumberFormat="1" applyFont="1" applyFill="1" applyBorder="1" applyAlignment="1">
      <alignment horizontal="right"/>
    </xf>
    <xf numFmtId="165" fontId="7" fillId="3" borderId="22" xfId="0" applyNumberFormat="1" applyFont="1" applyFill="1" applyBorder="1" applyAlignment="1">
      <alignment horizontal="right"/>
    </xf>
    <xf numFmtId="165" fontId="10" fillId="3" borderId="22" xfId="0" applyNumberFormat="1" applyFont="1" applyFill="1" applyBorder="1" applyAlignment="1">
      <alignment horizontal="right"/>
    </xf>
    <xf numFmtId="165" fontId="7" fillId="3" borderId="44" xfId="0" applyNumberFormat="1" applyFont="1" applyFill="1" applyBorder="1" applyAlignment="1">
      <alignment horizontal="right"/>
    </xf>
    <xf numFmtId="0" fontId="5" fillId="3" borderId="45" xfId="0" applyFont="1" applyFill="1" applyBorder="1"/>
    <xf numFmtId="165" fontId="12" fillId="3" borderId="40" xfId="0" applyNumberFormat="1" applyFont="1" applyFill="1" applyBorder="1" applyAlignment="1">
      <alignment horizontal="right"/>
    </xf>
    <xf numFmtId="0" fontId="5" fillId="3" borderId="59" xfId="0" applyFont="1" applyFill="1" applyBorder="1"/>
    <xf numFmtId="0" fontId="5" fillId="3" borderId="58" xfId="0" applyFont="1" applyFill="1" applyBorder="1"/>
    <xf numFmtId="0" fontId="5" fillId="3" borderId="60" xfId="0" applyFont="1" applyFill="1" applyBorder="1"/>
    <xf numFmtId="0" fontId="5" fillId="3" borderId="3" xfId="0" applyFont="1" applyFill="1" applyBorder="1"/>
    <xf numFmtId="165" fontId="10" fillId="3" borderId="33" xfId="0" applyNumberFormat="1" applyFont="1" applyFill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5" fillId="0" borderId="51" xfId="0" applyFont="1" applyBorder="1"/>
    <xf numFmtId="0" fontId="5" fillId="0" borderId="50" xfId="0" applyFont="1" applyBorder="1"/>
    <xf numFmtId="49" fontId="1" fillId="0" borderId="24" xfId="0" applyNumberFormat="1" applyFont="1" applyBorder="1" applyAlignment="1">
      <alignment horizontal="left"/>
    </xf>
    <xf numFmtId="0" fontId="7" fillId="0" borderId="26" xfId="0" applyFont="1" applyBorder="1" applyAlignment="1">
      <alignment wrapText="1"/>
    </xf>
    <xf numFmtId="49" fontId="1" fillId="0" borderId="32" xfId="0" applyNumberFormat="1" applyFont="1" applyBorder="1" applyAlignment="1">
      <alignment horizontal="left" vertical="top" wrapText="1"/>
    </xf>
    <xf numFmtId="0" fontId="7" fillId="0" borderId="33" xfId="0" applyFont="1" applyBorder="1" applyAlignment="1">
      <alignment horizontal="left" vertical="center" wrapText="1"/>
    </xf>
    <xf numFmtId="49" fontId="1" fillId="0" borderId="36" xfId="0" applyNumberFormat="1" applyFont="1" applyBorder="1" applyAlignment="1">
      <alignment horizontal="left" vertical="top" wrapText="1"/>
    </xf>
    <xf numFmtId="0" fontId="7" fillId="0" borderId="37" xfId="0" applyFont="1" applyBorder="1" applyAlignment="1">
      <alignment vertical="top" wrapText="1"/>
    </xf>
    <xf numFmtId="0" fontId="5" fillId="0" borderId="49" xfId="0" applyFont="1" applyBorder="1"/>
    <xf numFmtId="0" fontId="7" fillId="0" borderId="33" xfId="0" applyFont="1" applyBorder="1" applyAlignment="1">
      <alignment vertical="top" wrapText="1"/>
    </xf>
    <xf numFmtId="165" fontId="12" fillId="3" borderId="21" xfId="0" applyNumberFormat="1" applyFont="1" applyFill="1" applyBorder="1" applyAlignment="1">
      <alignment horizontal="right"/>
    </xf>
    <xf numFmtId="165" fontId="7" fillId="3" borderId="34" xfId="0" applyNumberFormat="1" applyFont="1" applyFill="1" applyBorder="1" applyAlignment="1">
      <alignment horizontal="right"/>
    </xf>
    <xf numFmtId="0" fontId="5" fillId="3" borderId="13" xfId="0" applyFont="1" applyFill="1" applyBorder="1"/>
    <xf numFmtId="49" fontId="1" fillId="0" borderId="35" xfId="0" applyNumberFormat="1" applyFont="1" applyBorder="1"/>
    <xf numFmtId="0" fontId="5" fillId="0" borderId="35" xfId="0" applyFont="1" applyBorder="1"/>
    <xf numFmtId="49" fontId="1" fillId="0" borderId="26" xfId="0" applyNumberFormat="1" applyFont="1" applyBorder="1"/>
    <xf numFmtId="3" fontId="12" fillId="0" borderId="26" xfId="0" applyNumberFormat="1" applyFont="1" applyBorder="1"/>
    <xf numFmtId="0" fontId="5" fillId="3" borderId="26" xfId="0" applyFont="1" applyFill="1" applyBorder="1"/>
    <xf numFmtId="0" fontId="5" fillId="3" borderId="17" xfId="0" applyFont="1" applyFill="1" applyBorder="1"/>
    <xf numFmtId="165" fontId="12" fillId="3" borderId="38" xfId="0" applyNumberFormat="1" applyFont="1" applyFill="1" applyBorder="1" applyAlignment="1">
      <alignment horizontal="right"/>
    </xf>
    <xf numFmtId="49" fontId="7" fillId="0" borderId="36" xfId="0" applyNumberFormat="1" applyFont="1" applyBorder="1"/>
    <xf numFmtId="3" fontId="1" fillId="0" borderId="37" xfId="0" applyNumberFormat="1" applyFont="1" applyBorder="1"/>
    <xf numFmtId="165" fontId="1" fillId="0" borderId="37" xfId="0" applyNumberFormat="1" applyFont="1" applyBorder="1" applyAlignment="1">
      <alignment horizontal="right"/>
    </xf>
    <xf numFmtId="165" fontId="1" fillId="0" borderId="38" xfId="0" applyNumberFormat="1" applyFont="1" applyBorder="1" applyAlignment="1">
      <alignment horizontal="right"/>
    </xf>
    <xf numFmtId="49" fontId="1" fillId="0" borderId="39" xfId="0" applyNumberFormat="1" applyFont="1" applyBorder="1"/>
    <xf numFmtId="3" fontId="7" fillId="0" borderId="40" xfId="0" applyNumberFormat="1" applyFont="1" applyBorder="1" applyAlignment="1">
      <alignment wrapText="1"/>
    </xf>
    <xf numFmtId="49" fontId="1" fillId="0" borderId="55" xfId="0" applyNumberFormat="1" applyFont="1" applyBorder="1"/>
    <xf numFmtId="3" fontId="7" fillId="0" borderId="56" xfId="0" applyNumberFormat="1" applyFont="1" applyBorder="1"/>
    <xf numFmtId="165" fontId="7" fillId="3" borderId="40" xfId="0" applyNumberFormat="1" applyFont="1" applyFill="1" applyBorder="1" applyAlignment="1">
      <alignment horizontal="right"/>
    </xf>
    <xf numFmtId="165" fontId="4" fillId="0" borderId="54" xfId="0" applyNumberFormat="1" applyFont="1" applyBorder="1"/>
    <xf numFmtId="165" fontId="5" fillId="0" borderId="52" xfId="0" applyNumberFormat="1" applyFont="1" applyBorder="1"/>
    <xf numFmtId="165" fontId="5" fillId="3" borderId="57" xfId="0" applyNumberFormat="1" applyFont="1" applyFill="1" applyBorder="1"/>
    <xf numFmtId="0" fontId="7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5" fillId="3" borderId="62" xfId="0" applyFont="1" applyFill="1" applyBorder="1" applyAlignment="1">
      <alignment horizontal="center"/>
    </xf>
    <xf numFmtId="0" fontId="5" fillId="3" borderId="64" xfId="0" applyFont="1" applyFill="1" applyBorder="1" applyAlignment="1">
      <alignment horizontal="center"/>
    </xf>
    <xf numFmtId="0" fontId="3" fillId="0" borderId="0" xfId="1" applyFont="1" applyAlignment="1">
      <alignment horizontal="center" vertical="center" wrapText="1"/>
    </xf>
    <xf numFmtId="3" fontId="1" fillId="0" borderId="4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1" fillId="0" borderId="4" xfId="0" quotePrefix="1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5" xfId="0" quotePrefix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8\Investitii\reabilitare%20scoli%20si%20lic%20PNDL\Deviz%20general%20LOT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iz general"/>
      <sheetName val="Cap 1"/>
      <sheetName val="Cap 2"/>
      <sheetName val="Cap 3"/>
      <sheetName val="Cap 4"/>
      <sheetName val="Cap 5"/>
      <sheetName val="Cap 6"/>
      <sheetName val="df ob 3"/>
      <sheetName val="df ob 4"/>
    </sheetNames>
    <sheetDataSet>
      <sheetData sheetId="0"/>
      <sheetData sheetId="1">
        <row r="10">
          <cell r="D10">
            <v>0</v>
          </cell>
        </row>
        <row r="15">
          <cell r="D15">
            <v>0</v>
          </cell>
        </row>
        <row r="20">
          <cell r="D20">
            <v>0</v>
          </cell>
        </row>
      </sheetData>
      <sheetData sheetId="2"/>
      <sheetData sheetId="3">
        <row r="17">
          <cell r="D17">
            <v>6500</v>
          </cell>
        </row>
        <row r="29">
          <cell r="D29">
            <v>0</v>
          </cell>
        </row>
      </sheetData>
      <sheetData sheetId="4">
        <row r="12">
          <cell r="D12">
            <v>0</v>
          </cell>
        </row>
        <row r="16">
          <cell r="D16">
            <v>0</v>
          </cell>
        </row>
        <row r="17">
          <cell r="D17">
            <v>0</v>
          </cell>
        </row>
      </sheetData>
      <sheetData sheetId="5">
        <row r="28">
          <cell r="D28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9F306-0588-4381-A5EA-C1B679FAEA20}">
  <sheetPr>
    <pageSetUpPr fitToPage="1"/>
  </sheetPr>
  <dimension ref="A1:O87"/>
  <sheetViews>
    <sheetView tabSelected="1" view="pageBreakPreview" topLeftCell="A58" zoomScale="64" zoomScaleNormal="55" zoomScaleSheetLayoutView="64" zoomScalePageLayoutView="55" workbookViewId="0">
      <selection activeCell="S74" sqref="S74"/>
    </sheetView>
  </sheetViews>
  <sheetFormatPr defaultRowHeight="18" x14ac:dyDescent="0.25"/>
  <cols>
    <col min="1" max="1" width="10" style="11" customWidth="1"/>
    <col min="2" max="2" width="73.5703125" style="11" customWidth="1"/>
    <col min="3" max="3" width="23.85546875" style="11" customWidth="1"/>
    <col min="4" max="4" width="18.42578125" style="11" customWidth="1"/>
    <col min="5" max="5" width="21.42578125" style="11" customWidth="1"/>
    <col min="6" max="6" width="19.140625" style="93" customWidth="1"/>
    <col min="7" max="7" width="10.140625" style="11" bestFit="1" customWidth="1"/>
    <col min="8" max="256" width="9.140625" style="11"/>
    <col min="257" max="257" width="13.28515625" style="11" customWidth="1"/>
    <col min="258" max="258" width="90.85546875" style="11" customWidth="1"/>
    <col min="259" max="259" width="31.5703125" style="11" customWidth="1"/>
    <col min="260" max="260" width="25" style="11" customWidth="1"/>
    <col min="261" max="261" width="29" style="11" customWidth="1"/>
    <col min="262" max="262" width="24.28515625" style="11" customWidth="1"/>
    <col min="263" max="263" width="10.140625" style="11" bestFit="1" customWidth="1"/>
    <col min="264" max="512" width="9.140625" style="11"/>
    <col min="513" max="513" width="13.28515625" style="11" customWidth="1"/>
    <col min="514" max="514" width="90.85546875" style="11" customWidth="1"/>
    <col min="515" max="515" width="31.5703125" style="11" customWidth="1"/>
    <col min="516" max="516" width="25" style="11" customWidth="1"/>
    <col min="517" max="517" width="29" style="11" customWidth="1"/>
    <col min="518" max="518" width="24.28515625" style="11" customWidth="1"/>
    <col min="519" max="519" width="10.140625" style="11" bestFit="1" customWidth="1"/>
    <col min="520" max="768" width="9.140625" style="11"/>
    <col min="769" max="769" width="13.28515625" style="11" customWidth="1"/>
    <col min="770" max="770" width="90.85546875" style="11" customWidth="1"/>
    <col min="771" max="771" width="31.5703125" style="11" customWidth="1"/>
    <col min="772" max="772" width="25" style="11" customWidth="1"/>
    <col min="773" max="773" width="29" style="11" customWidth="1"/>
    <col min="774" max="774" width="24.28515625" style="11" customWidth="1"/>
    <col min="775" max="775" width="10.140625" style="11" bestFit="1" customWidth="1"/>
    <col min="776" max="1024" width="9.140625" style="11"/>
    <col min="1025" max="1025" width="13.28515625" style="11" customWidth="1"/>
    <col min="1026" max="1026" width="90.85546875" style="11" customWidth="1"/>
    <col min="1027" max="1027" width="31.5703125" style="11" customWidth="1"/>
    <col min="1028" max="1028" width="25" style="11" customWidth="1"/>
    <col min="1029" max="1029" width="29" style="11" customWidth="1"/>
    <col min="1030" max="1030" width="24.28515625" style="11" customWidth="1"/>
    <col min="1031" max="1031" width="10.140625" style="11" bestFit="1" customWidth="1"/>
    <col min="1032" max="1280" width="9.140625" style="11"/>
    <col min="1281" max="1281" width="13.28515625" style="11" customWidth="1"/>
    <col min="1282" max="1282" width="90.85546875" style="11" customWidth="1"/>
    <col min="1283" max="1283" width="31.5703125" style="11" customWidth="1"/>
    <col min="1284" max="1284" width="25" style="11" customWidth="1"/>
    <col min="1285" max="1285" width="29" style="11" customWidth="1"/>
    <col min="1286" max="1286" width="24.28515625" style="11" customWidth="1"/>
    <col min="1287" max="1287" width="10.140625" style="11" bestFit="1" customWidth="1"/>
    <col min="1288" max="1536" width="9.140625" style="11"/>
    <col min="1537" max="1537" width="13.28515625" style="11" customWidth="1"/>
    <col min="1538" max="1538" width="90.85546875" style="11" customWidth="1"/>
    <col min="1539" max="1539" width="31.5703125" style="11" customWidth="1"/>
    <col min="1540" max="1540" width="25" style="11" customWidth="1"/>
    <col min="1541" max="1541" width="29" style="11" customWidth="1"/>
    <col min="1542" max="1542" width="24.28515625" style="11" customWidth="1"/>
    <col min="1543" max="1543" width="10.140625" style="11" bestFit="1" customWidth="1"/>
    <col min="1544" max="1792" width="9.140625" style="11"/>
    <col min="1793" max="1793" width="13.28515625" style="11" customWidth="1"/>
    <col min="1794" max="1794" width="90.85546875" style="11" customWidth="1"/>
    <col min="1795" max="1795" width="31.5703125" style="11" customWidth="1"/>
    <col min="1796" max="1796" width="25" style="11" customWidth="1"/>
    <col min="1797" max="1797" width="29" style="11" customWidth="1"/>
    <col min="1798" max="1798" width="24.28515625" style="11" customWidth="1"/>
    <col min="1799" max="1799" width="10.140625" style="11" bestFit="1" customWidth="1"/>
    <col min="1800" max="2048" width="9.140625" style="11"/>
    <col min="2049" max="2049" width="13.28515625" style="11" customWidth="1"/>
    <col min="2050" max="2050" width="90.85546875" style="11" customWidth="1"/>
    <col min="2051" max="2051" width="31.5703125" style="11" customWidth="1"/>
    <col min="2052" max="2052" width="25" style="11" customWidth="1"/>
    <col min="2053" max="2053" width="29" style="11" customWidth="1"/>
    <col min="2054" max="2054" width="24.28515625" style="11" customWidth="1"/>
    <col min="2055" max="2055" width="10.140625" style="11" bestFit="1" customWidth="1"/>
    <col min="2056" max="2304" width="9.140625" style="11"/>
    <col min="2305" max="2305" width="13.28515625" style="11" customWidth="1"/>
    <col min="2306" max="2306" width="90.85546875" style="11" customWidth="1"/>
    <col min="2307" max="2307" width="31.5703125" style="11" customWidth="1"/>
    <col min="2308" max="2308" width="25" style="11" customWidth="1"/>
    <col min="2309" max="2309" width="29" style="11" customWidth="1"/>
    <col min="2310" max="2310" width="24.28515625" style="11" customWidth="1"/>
    <col min="2311" max="2311" width="10.140625" style="11" bestFit="1" customWidth="1"/>
    <col min="2312" max="2560" width="9.140625" style="11"/>
    <col min="2561" max="2561" width="13.28515625" style="11" customWidth="1"/>
    <col min="2562" max="2562" width="90.85546875" style="11" customWidth="1"/>
    <col min="2563" max="2563" width="31.5703125" style="11" customWidth="1"/>
    <col min="2564" max="2564" width="25" style="11" customWidth="1"/>
    <col min="2565" max="2565" width="29" style="11" customWidth="1"/>
    <col min="2566" max="2566" width="24.28515625" style="11" customWidth="1"/>
    <col min="2567" max="2567" width="10.140625" style="11" bestFit="1" customWidth="1"/>
    <col min="2568" max="2816" width="9.140625" style="11"/>
    <col min="2817" max="2817" width="13.28515625" style="11" customWidth="1"/>
    <col min="2818" max="2818" width="90.85546875" style="11" customWidth="1"/>
    <col min="2819" max="2819" width="31.5703125" style="11" customWidth="1"/>
    <col min="2820" max="2820" width="25" style="11" customWidth="1"/>
    <col min="2821" max="2821" width="29" style="11" customWidth="1"/>
    <col min="2822" max="2822" width="24.28515625" style="11" customWidth="1"/>
    <col min="2823" max="2823" width="10.140625" style="11" bestFit="1" customWidth="1"/>
    <col min="2824" max="3072" width="9.140625" style="11"/>
    <col min="3073" max="3073" width="13.28515625" style="11" customWidth="1"/>
    <col min="3074" max="3074" width="90.85546875" style="11" customWidth="1"/>
    <col min="3075" max="3075" width="31.5703125" style="11" customWidth="1"/>
    <col min="3076" max="3076" width="25" style="11" customWidth="1"/>
    <col min="3077" max="3077" width="29" style="11" customWidth="1"/>
    <col min="3078" max="3078" width="24.28515625" style="11" customWidth="1"/>
    <col min="3079" max="3079" width="10.140625" style="11" bestFit="1" customWidth="1"/>
    <col min="3080" max="3328" width="9.140625" style="11"/>
    <col min="3329" max="3329" width="13.28515625" style="11" customWidth="1"/>
    <col min="3330" max="3330" width="90.85546875" style="11" customWidth="1"/>
    <col min="3331" max="3331" width="31.5703125" style="11" customWidth="1"/>
    <col min="3332" max="3332" width="25" style="11" customWidth="1"/>
    <col min="3333" max="3333" width="29" style="11" customWidth="1"/>
    <col min="3334" max="3334" width="24.28515625" style="11" customWidth="1"/>
    <col min="3335" max="3335" width="10.140625" style="11" bestFit="1" customWidth="1"/>
    <col min="3336" max="3584" width="9.140625" style="11"/>
    <col min="3585" max="3585" width="13.28515625" style="11" customWidth="1"/>
    <col min="3586" max="3586" width="90.85546875" style="11" customWidth="1"/>
    <col min="3587" max="3587" width="31.5703125" style="11" customWidth="1"/>
    <col min="3588" max="3588" width="25" style="11" customWidth="1"/>
    <col min="3589" max="3589" width="29" style="11" customWidth="1"/>
    <col min="3590" max="3590" width="24.28515625" style="11" customWidth="1"/>
    <col min="3591" max="3591" width="10.140625" style="11" bestFit="1" customWidth="1"/>
    <col min="3592" max="3840" width="9.140625" style="11"/>
    <col min="3841" max="3841" width="13.28515625" style="11" customWidth="1"/>
    <col min="3842" max="3842" width="90.85546875" style="11" customWidth="1"/>
    <col min="3843" max="3843" width="31.5703125" style="11" customWidth="1"/>
    <col min="3844" max="3844" width="25" style="11" customWidth="1"/>
    <col min="3845" max="3845" width="29" style="11" customWidth="1"/>
    <col min="3846" max="3846" width="24.28515625" style="11" customWidth="1"/>
    <col min="3847" max="3847" width="10.140625" style="11" bestFit="1" customWidth="1"/>
    <col min="3848" max="4096" width="9.140625" style="11"/>
    <col min="4097" max="4097" width="13.28515625" style="11" customWidth="1"/>
    <col min="4098" max="4098" width="90.85546875" style="11" customWidth="1"/>
    <col min="4099" max="4099" width="31.5703125" style="11" customWidth="1"/>
    <col min="4100" max="4100" width="25" style="11" customWidth="1"/>
    <col min="4101" max="4101" width="29" style="11" customWidth="1"/>
    <col min="4102" max="4102" width="24.28515625" style="11" customWidth="1"/>
    <col min="4103" max="4103" width="10.140625" style="11" bestFit="1" customWidth="1"/>
    <col min="4104" max="4352" width="9.140625" style="11"/>
    <col min="4353" max="4353" width="13.28515625" style="11" customWidth="1"/>
    <col min="4354" max="4354" width="90.85546875" style="11" customWidth="1"/>
    <col min="4355" max="4355" width="31.5703125" style="11" customWidth="1"/>
    <col min="4356" max="4356" width="25" style="11" customWidth="1"/>
    <col min="4357" max="4357" width="29" style="11" customWidth="1"/>
    <col min="4358" max="4358" width="24.28515625" style="11" customWidth="1"/>
    <col min="4359" max="4359" width="10.140625" style="11" bestFit="1" customWidth="1"/>
    <col min="4360" max="4608" width="9.140625" style="11"/>
    <col min="4609" max="4609" width="13.28515625" style="11" customWidth="1"/>
    <col min="4610" max="4610" width="90.85546875" style="11" customWidth="1"/>
    <col min="4611" max="4611" width="31.5703125" style="11" customWidth="1"/>
    <col min="4612" max="4612" width="25" style="11" customWidth="1"/>
    <col min="4613" max="4613" width="29" style="11" customWidth="1"/>
    <col min="4614" max="4614" width="24.28515625" style="11" customWidth="1"/>
    <col min="4615" max="4615" width="10.140625" style="11" bestFit="1" customWidth="1"/>
    <col min="4616" max="4864" width="9.140625" style="11"/>
    <col min="4865" max="4865" width="13.28515625" style="11" customWidth="1"/>
    <col min="4866" max="4866" width="90.85546875" style="11" customWidth="1"/>
    <col min="4867" max="4867" width="31.5703125" style="11" customWidth="1"/>
    <col min="4868" max="4868" width="25" style="11" customWidth="1"/>
    <col min="4869" max="4869" width="29" style="11" customWidth="1"/>
    <col min="4870" max="4870" width="24.28515625" style="11" customWidth="1"/>
    <col min="4871" max="4871" width="10.140625" style="11" bestFit="1" customWidth="1"/>
    <col min="4872" max="5120" width="9.140625" style="11"/>
    <col min="5121" max="5121" width="13.28515625" style="11" customWidth="1"/>
    <col min="5122" max="5122" width="90.85546875" style="11" customWidth="1"/>
    <col min="5123" max="5123" width="31.5703125" style="11" customWidth="1"/>
    <col min="5124" max="5124" width="25" style="11" customWidth="1"/>
    <col min="5125" max="5125" width="29" style="11" customWidth="1"/>
    <col min="5126" max="5126" width="24.28515625" style="11" customWidth="1"/>
    <col min="5127" max="5127" width="10.140625" style="11" bestFit="1" customWidth="1"/>
    <col min="5128" max="5376" width="9.140625" style="11"/>
    <col min="5377" max="5377" width="13.28515625" style="11" customWidth="1"/>
    <col min="5378" max="5378" width="90.85546875" style="11" customWidth="1"/>
    <col min="5379" max="5379" width="31.5703125" style="11" customWidth="1"/>
    <col min="5380" max="5380" width="25" style="11" customWidth="1"/>
    <col min="5381" max="5381" width="29" style="11" customWidth="1"/>
    <col min="5382" max="5382" width="24.28515625" style="11" customWidth="1"/>
    <col min="5383" max="5383" width="10.140625" style="11" bestFit="1" customWidth="1"/>
    <col min="5384" max="5632" width="9.140625" style="11"/>
    <col min="5633" max="5633" width="13.28515625" style="11" customWidth="1"/>
    <col min="5634" max="5634" width="90.85546875" style="11" customWidth="1"/>
    <col min="5635" max="5635" width="31.5703125" style="11" customWidth="1"/>
    <col min="5636" max="5636" width="25" style="11" customWidth="1"/>
    <col min="5637" max="5637" width="29" style="11" customWidth="1"/>
    <col min="5638" max="5638" width="24.28515625" style="11" customWidth="1"/>
    <col min="5639" max="5639" width="10.140625" style="11" bestFit="1" customWidth="1"/>
    <col min="5640" max="5888" width="9.140625" style="11"/>
    <col min="5889" max="5889" width="13.28515625" style="11" customWidth="1"/>
    <col min="5890" max="5890" width="90.85546875" style="11" customWidth="1"/>
    <col min="5891" max="5891" width="31.5703125" style="11" customWidth="1"/>
    <col min="5892" max="5892" width="25" style="11" customWidth="1"/>
    <col min="5893" max="5893" width="29" style="11" customWidth="1"/>
    <col min="5894" max="5894" width="24.28515625" style="11" customWidth="1"/>
    <col min="5895" max="5895" width="10.140625" style="11" bestFit="1" customWidth="1"/>
    <col min="5896" max="6144" width="9.140625" style="11"/>
    <col min="6145" max="6145" width="13.28515625" style="11" customWidth="1"/>
    <col min="6146" max="6146" width="90.85546875" style="11" customWidth="1"/>
    <col min="6147" max="6147" width="31.5703125" style="11" customWidth="1"/>
    <col min="6148" max="6148" width="25" style="11" customWidth="1"/>
    <col min="6149" max="6149" width="29" style="11" customWidth="1"/>
    <col min="6150" max="6150" width="24.28515625" style="11" customWidth="1"/>
    <col min="6151" max="6151" width="10.140625" style="11" bestFit="1" customWidth="1"/>
    <col min="6152" max="6400" width="9.140625" style="11"/>
    <col min="6401" max="6401" width="13.28515625" style="11" customWidth="1"/>
    <col min="6402" max="6402" width="90.85546875" style="11" customWidth="1"/>
    <col min="6403" max="6403" width="31.5703125" style="11" customWidth="1"/>
    <col min="6404" max="6404" width="25" style="11" customWidth="1"/>
    <col min="6405" max="6405" width="29" style="11" customWidth="1"/>
    <col min="6406" max="6406" width="24.28515625" style="11" customWidth="1"/>
    <col min="6407" max="6407" width="10.140625" style="11" bestFit="1" customWidth="1"/>
    <col min="6408" max="6656" width="9.140625" style="11"/>
    <col min="6657" max="6657" width="13.28515625" style="11" customWidth="1"/>
    <col min="6658" max="6658" width="90.85546875" style="11" customWidth="1"/>
    <col min="6659" max="6659" width="31.5703125" style="11" customWidth="1"/>
    <col min="6660" max="6660" width="25" style="11" customWidth="1"/>
    <col min="6661" max="6661" width="29" style="11" customWidth="1"/>
    <col min="6662" max="6662" width="24.28515625" style="11" customWidth="1"/>
    <col min="6663" max="6663" width="10.140625" style="11" bestFit="1" customWidth="1"/>
    <col min="6664" max="6912" width="9.140625" style="11"/>
    <col min="6913" max="6913" width="13.28515625" style="11" customWidth="1"/>
    <col min="6914" max="6914" width="90.85546875" style="11" customWidth="1"/>
    <col min="6915" max="6915" width="31.5703125" style="11" customWidth="1"/>
    <col min="6916" max="6916" width="25" style="11" customWidth="1"/>
    <col min="6917" max="6917" width="29" style="11" customWidth="1"/>
    <col min="6918" max="6918" width="24.28515625" style="11" customWidth="1"/>
    <col min="6919" max="6919" width="10.140625" style="11" bestFit="1" customWidth="1"/>
    <col min="6920" max="7168" width="9.140625" style="11"/>
    <col min="7169" max="7169" width="13.28515625" style="11" customWidth="1"/>
    <col min="7170" max="7170" width="90.85546875" style="11" customWidth="1"/>
    <col min="7171" max="7171" width="31.5703125" style="11" customWidth="1"/>
    <col min="7172" max="7172" width="25" style="11" customWidth="1"/>
    <col min="7173" max="7173" width="29" style="11" customWidth="1"/>
    <col min="7174" max="7174" width="24.28515625" style="11" customWidth="1"/>
    <col min="7175" max="7175" width="10.140625" style="11" bestFit="1" customWidth="1"/>
    <col min="7176" max="7424" width="9.140625" style="11"/>
    <col min="7425" max="7425" width="13.28515625" style="11" customWidth="1"/>
    <col min="7426" max="7426" width="90.85546875" style="11" customWidth="1"/>
    <col min="7427" max="7427" width="31.5703125" style="11" customWidth="1"/>
    <col min="7428" max="7428" width="25" style="11" customWidth="1"/>
    <col min="7429" max="7429" width="29" style="11" customWidth="1"/>
    <col min="7430" max="7430" width="24.28515625" style="11" customWidth="1"/>
    <col min="7431" max="7431" width="10.140625" style="11" bestFit="1" customWidth="1"/>
    <col min="7432" max="7680" width="9.140625" style="11"/>
    <col min="7681" max="7681" width="13.28515625" style="11" customWidth="1"/>
    <col min="7682" max="7682" width="90.85546875" style="11" customWidth="1"/>
    <col min="7683" max="7683" width="31.5703125" style="11" customWidth="1"/>
    <col min="7684" max="7684" width="25" style="11" customWidth="1"/>
    <col min="7685" max="7685" width="29" style="11" customWidth="1"/>
    <col min="7686" max="7686" width="24.28515625" style="11" customWidth="1"/>
    <col min="7687" max="7687" width="10.140625" style="11" bestFit="1" customWidth="1"/>
    <col min="7688" max="7936" width="9.140625" style="11"/>
    <col min="7937" max="7937" width="13.28515625" style="11" customWidth="1"/>
    <col min="7938" max="7938" width="90.85546875" style="11" customWidth="1"/>
    <col min="7939" max="7939" width="31.5703125" style="11" customWidth="1"/>
    <col min="7940" max="7940" width="25" style="11" customWidth="1"/>
    <col min="7941" max="7941" width="29" style="11" customWidth="1"/>
    <col min="7942" max="7942" width="24.28515625" style="11" customWidth="1"/>
    <col min="7943" max="7943" width="10.140625" style="11" bestFit="1" customWidth="1"/>
    <col min="7944" max="8192" width="9.140625" style="11"/>
    <col min="8193" max="8193" width="13.28515625" style="11" customWidth="1"/>
    <col min="8194" max="8194" width="90.85546875" style="11" customWidth="1"/>
    <col min="8195" max="8195" width="31.5703125" style="11" customWidth="1"/>
    <col min="8196" max="8196" width="25" style="11" customWidth="1"/>
    <col min="8197" max="8197" width="29" style="11" customWidth="1"/>
    <col min="8198" max="8198" width="24.28515625" style="11" customWidth="1"/>
    <col min="8199" max="8199" width="10.140625" style="11" bestFit="1" customWidth="1"/>
    <col min="8200" max="8448" width="9.140625" style="11"/>
    <col min="8449" max="8449" width="13.28515625" style="11" customWidth="1"/>
    <col min="8450" max="8450" width="90.85546875" style="11" customWidth="1"/>
    <col min="8451" max="8451" width="31.5703125" style="11" customWidth="1"/>
    <col min="8452" max="8452" width="25" style="11" customWidth="1"/>
    <col min="8453" max="8453" width="29" style="11" customWidth="1"/>
    <col min="8454" max="8454" width="24.28515625" style="11" customWidth="1"/>
    <col min="8455" max="8455" width="10.140625" style="11" bestFit="1" customWidth="1"/>
    <col min="8456" max="8704" width="9.140625" style="11"/>
    <col min="8705" max="8705" width="13.28515625" style="11" customWidth="1"/>
    <col min="8706" max="8706" width="90.85546875" style="11" customWidth="1"/>
    <col min="8707" max="8707" width="31.5703125" style="11" customWidth="1"/>
    <col min="8708" max="8708" width="25" style="11" customWidth="1"/>
    <col min="8709" max="8709" width="29" style="11" customWidth="1"/>
    <col min="8710" max="8710" width="24.28515625" style="11" customWidth="1"/>
    <col min="8711" max="8711" width="10.140625" style="11" bestFit="1" customWidth="1"/>
    <col min="8712" max="8960" width="9.140625" style="11"/>
    <col min="8961" max="8961" width="13.28515625" style="11" customWidth="1"/>
    <col min="8962" max="8962" width="90.85546875" style="11" customWidth="1"/>
    <col min="8963" max="8963" width="31.5703125" style="11" customWidth="1"/>
    <col min="8964" max="8964" width="25" style="11" customWidth="1"/>
    <col min="8965" max="8965" width="29" style="11" customWidth="1"/>
    <col min="8966" max="8966" width="24.28515625" style="11" customWidth="1"/>
    <col min="8967" max="8967" width="10.140625" style="11" bestFit="1" customWidth="1"/>
    <col min="8968" max="9216" width="9.140625" style="11"/>
    <col min="9217" max="9217" width="13.28515625" style="11" customWidth="1"/>
    <col min="9218" max="9218" width="90.85546875" style="11" customWidth="1"/>
    <col min="9219" max="9219" width="31.5703125" style="11" customWidth="1"/>
    <col min="9220" max="9220" width="25" style="11" customWidth="1"/>
    <col min="9221" max="9221" width="29" style="11" customWidth="1"/>
    <col min="9222" max="9222" width="24.28515625" style="11" customWidth="1"/>
    <col min="9223" max="9223" width="10.140625" style="11" bestFit="1" customWidth="1"/>
    <col min="9224" max="9472" width="9.140625" style="11"/>
    <col min="9473" max="9473" width="13.28515625" style="11" customWidth="1"/>
    <col min="9474" max="9474" width="90.85546875" style="11" customWidth="1"/>
    <col min="9475" max="9475" width="31.5703125" style="11" customWidth="1"/>
    <col min="9476" max="9476" width="25" style="11" customWidth="1"/>
    <col min="9477" max="9477" width="29" style="11" customWidth="1"/>
    <col min="9478" max="9478" width="24.28515625" style="11" customWidth="1"/>
    <col min="9479" max="9479" width="10.140625" style="11" bestFit="1" customWidth="1"/>
    <col min="9480" max="9728" width="9.140625" style="11"/>
    <col min="9729" max="9729" width="13.28515625" style="11" customWidth="1"/>
    <col min="9730" max="9730" width="90.85546875" style="11" customWidth="1"/>
    <col min="9731" max="9731" width="31.5703125" style="11" customWidth="1"/>
    <col min="9732" max="9732" width="25" style="11" customWidth="1"/>
    <col min="9733" max="9733" width="29" style="11" customWidth="1"/>
    <col min="9734" max="9734" width="24.28515625" style="11" customWidth="1"/>
    <col min="9735" max="9735" width="10.140625" style="11" bestFit="1" customWidth="1"/>
    <col min="9736" max="9984" width="9.140625" style="11"/>
    <col min="9985" max="9985" width="13.28515625" style="11" customWidth="1"/>
    <col min="9986" max="9986" width="90.85546875" style="11" customWidth="1"/>
    <col min="9987" max="9987" width="31.5703125" style="11" customWidth="1"/>
    <col min="9988" max="9988" width="25" style="11" customWidth="1"/>
    <col min="9989" max="9989" width="29" style="11" customWidth="1"/>
    <col min="9990" max="9990" width="24.28515625" style="11" customWidth="1"/>
    <col min="9991" max="9991" width="10.140625" style="11" bestFit="1" customWidth="1"/>
    <col min="9992" max="10240" width="9.140625" style="11"/>
    <col min="10241" max="10241" width="13.28515625" style="11" customWidth="1"/>
    <col min="10242" max="10242" width="90.85546875" style="11" customWidth="1"/>
    <col min="10243" max="10243" width="31.5703125" style="11" customWidth="1"/>
    <col min="10244" max="10244" width="25" style="11" customWidth="1"/>
    <col min="10245" max="10245" width="29" style="11" customWidth="1"/>
    <col min="10246" max="10246" width="24.28515625" style="11" customWidth="1"/>
    <col min="10247" max="10247" width="10.140625" style="11" bestFit="1" customWidth="1"/>
    <col min="10248" max="10496" width="9.140625" style="11"/>
    <col min="10497" max="10497" width="13.28515625" style="11" customWidth="1"/>
    <col min="10498" max="10498" width="90.85546875" style="11" customWidth="1"/>
    <col min="10499" max="10499" width="31.5703125" style="11" customWidth="1"/>
    <col min="10500" max="10500" width="25" style="11" customWidth="1"/>
    <col min="10501" max="10501" width="29" style="11" customWidth="1"/>
    <col min="10502" max="10502" width="24.28515625" style="11" customWidth="1"/>
    <col min="10503" max="10503" width="10.140625" style="11" bestFit="1" customWidth="1"/>
    <col min="10504" max="10752" width="9.140625" style="11"/>
    <col min="10753" max="10753" width="13.28515625" style="11" customWidth="1"/>
    <col min="10754" max="10754" width="90.85546875" style="11" customWidth="1"/>
    <col min="10755" max="10755" width="31.5703125" style="11" customWidth="1"/>
    <col min="10756" max="10756" width="25" style="11" customWidth="1"/>
    <col min="10757" max="10757" width="29" style="11" customWidth="1"/>
    <col min="10758" max="10758" width="24.28515625" style="11" customWidth="1"/>
    <col min="10759" max="10759" width="10.140625" style="11" bestFit="1" customWidth="1"/>
    <col min="10760" max="11008" width="9.140625" style="11"/>
    <col min="11009" max="11009" width="13.28515625" style="11" customWidth="1"/>
    <col min="11010" max="11010" width="90.85546875" style="11" customWidth="1"/>
    <col min="11011" max="11011" width="31.5703125" style="11" customWidth="1"/>
    <col min="11012" max="11012" width="25" style="11" customWidth="1"/>
    <col min="11013" max="11013" width="29" style="11" customWidth="1"/>
    <col min="11014" max="11014" width="24.28515625" style="11" customWidth="1"/>
    <col min="11015" max="11015" width="10.140625" style="11" bestFit="1" customWidth="1"/>
    <col min="11016" max="11264" width="9.140625" style="11"/>
    <col min="11265" max="11265" width="13.28515625" style="11" customWidth="1"/>
    <col min="11266" max="11266" width="90.85546875" style="11" customWidth="1"/>
    <col min="11267" max="11267" width="31.5703125" style="11" customWidth="1"/>
    <col min="11268" max="11268" width="25" style="11" customWidth="1"/>
    <col min="11269" max="11269" width="29" style="11" customWidth="1"/>
    <col min="11270" max="11270" width="24.28515625" style="11" customWidth="1"/>
    <col min="11271" max="11271" width="10.140625" style="11" bestFit="1" customWidth="1"/>
    <col min="11272" max="11520" width="9.140625" style="11"/>
    <col min="11521" max="11521" width="13.28515625" style="11" customWidth="1"/>
    <col min="11522" max="11522" width="90.85546875" style="11" customWidth="1"/>
    <col min="11523" max="11523" width="31.5703125" style="11" customWidth="1"/>
    <col min="11524" max="11524" width="25" style="11" customWidth="1"/>
    <col min="11525" max="11525" width="29" style="11" customWidth="1"/>
    <col min="11526" max="11526" width="24.28515625" style="11" customWidth="1"/>
    <col min="11527" max="11527" width="10.140625" style="11" bestFit="1" customWidth="1"/>
    <col min="11528" max="11776" width="9.140625" style="11"/>
    <col min="11777" max="11777" width="13.28515625" style="11" customWidth="1"/>
    <col min="11778" max="11778" width="90.85546875" style="11" customWidth="1"/>
    <col min="11779" max="11779" width="31.5703125" style="11" customWidth="1"/>
    <col min="11780" max="11780" width="25" style="11" customWidth="1"/>
    <col min="11781" max="11781" width="29" style="11" customWidth="1"/>
    <col min="11782" max="11782" width="24.28515625" style="11" customWidth="1"/>
    <col min="11783" max="11783" width="10.140625" style="11" bestFit="1" customWidth="1"/>
    <col min="11784" max="12032" width="9.140625" style="11"/>
    <col min="12033" max="12033" width="13.28515625" style="11" customWidth="1"/>
    <col min="12034" max="12034" width="90.85546875" style="11" customWidth="1"/>
    <col min="12035" max="12035" width="31.5703125" style="11" customWidth="1"/>
    <col min="12036" max="12036" width="25" style="11" customWidth="1"/>
    <col min="12037" max="12037" width="29" style="11" customWidth="1"/>
    <col min="12038" max="12038" width="24.28515625" style="11" customWidth="1"/>
    <col min="12039" max="12039" width="10.140625" style="11" bestFit="1" customWidth="1"/>
    <col min="12040" max="12288" width="9.140625" style="11"/>
    <col min="12289" max="12289" width="13.28515625" style="11" customWidth="1"/>
    <col min="12290" max="12290" width="90.85546875" style="11" customWidth="1"/>
    <col min="12291" max="12291" width="31.5703125" style="11" customWidth="1"/>
    <col min="12292" max="12292" width="25" style="11" customWidth="1"/>
    <col min="12293" max="12293" width="29" style="11" customWidth="1"/>
    <col min="12294" max="12294" width="24.28515625" style="11" customWidth="1"/>
    <col min="12295" max="12295" width="10.140625" style="11" bestFit="1" customWidth="1"/>
    <col min="12296" max="12544" width="9.140625" style="11"/>
    <col min="12545" max="12545" width="13.28515625" style="11" customWidth="1"/>
    <col min="12546" max="12546" width="90.85546875" style="11" customWidth="1"/>
    <col min="12547" max="12547" width="31.5703125" style="11" customWidth="1"/>
    <col min="12548" max="12548" width="25" style="11" customWidth="1"/>
    <col min="12549" max="12549" width="29" style="11" customWidth="1"/>
    <col min="12550" max="12550" width="24.28515625" style="11" customWidth="1"/>
    <col min="12551" max="12551" width="10.140625" style="11" bestFit="1" customWidth="1"/>
    <col min="12552" max="12800" width="9.140625" style="11"/>
    <col min="12801" max="12801" width="13.28515625" style="11" customWidth="1"/>
    <col min="12802" max="12802" width="90.85546875" style="11" customWidth="1"/>
    <col min="12803" max="12803" width="31.5703125" style="11" customWidth="1"/>
    <col min="12804" max="12804" width="25" style="11" customWidth="1"/>
    <col min="12805" max="12805" width="29" style="11" customWidth="1"/>
    <col min="12806" max="12806" width="24.28515625" style="11" customWidth="1"/>
    <col min="12807" max="12807" width="10.140625" style="11" bestFit="1" customWidth="1"/>
    <col min="12808" max="13056" width="9.140625" style="11"/>
    <col min="13057" max="13057" width="13.28515625" style="11" customWidth="1"/>
    <col min="13058" max="13058" width="90.85546875" style="11" customWidth="1"/>
    <col min="13059" max="13059" width="31.5703125" style="11" customWidth="1"/>
    <col min="13060" max="13060" width="25" style="11" customWidth="1"/>
    <col min="13061" max="13061" width="29" style="11" customWidth="1"/>
    <col min="13062" max="13062" width="24.28515625" style="11" customWidth="1"/>
    <col min="13063" max="13063" width="10.140625" style="11" bestFit="1" customWidth="1"/>
    <col min="13064" max="13312" width="9.140625" style="11"/>
    <col min="13313" max="13313" width="13.28515625" style="11" customWidth="1"/>
    <col min="13314" max="13314" width="90.85546875" style="11" customWidth="1"/>
    <col min="13315" max="13315" width="31.5703125" style="11" customWidth="1"/>
    <col min="13316" max="13316" width="25" style="11" customWidth="1"/>
    <col min="13317" max="13317" width="29" style="11" customWidth="1"/>
    <col min="13318" max="13318" width="24.28515625" style="11" customWidth="1"/>
    <col min="13319" max="13319" width="10.140625" style="11" bestFit="1" customWidth="1"/>
    <col min="13320" max="13568" width="9.140625" style="11"/>
    <col min="13569" max="13569" width="13.28515625" style="11" customWidth="1"/>
    <col min="13570" max="13570" width="90.85546875" style="11" customWidth="1"/>
    <col min="13571" max="13571" width="31.5703125" style="11" customWidth="1"/>
    <col min="13572" max="13572" width="25" style="11" customWidth="1"/>
    <col min="13573" max="13573" width="29" style="11" customWidth="1"/>
    <col min="13574" max="13574" width="24.28515625" style="11" customWidth="1"/>
    <col min="13575" max="13575" width="10.140625" style="11" bestFit="1" customWidth="1"/>
    <col min="13576" max="13824" width="9.140625" style="11"/>
    <col min="13825" max="13825" width="13.28515625" style="11" customWidth="1"/>
    <col min="13826" max="13826" width="90.85546875" style="11" customWidth="1"/>
    <col min="13827" max="13827" width="31.5703125" style="11" customWidth="1"/>
    <col min="13828" max="13828" width="25" style="11" customWidth="1"/>
    <col min="13829" max="13829" width="29" style="11" customWidth="1"/>
    <col min="13830" max="13830" width="24.28515625" style="11" customWidth="1"/>
    <col min="13831" max="13831" width="10.140625" style="11" bestFit="1" customWidth="1"/>
    <col min="13832" max="14080" width="9.140625" style="11"/>
    <col min="14081" max="14081" width="13.28515625" style="11" customWidth="1"/>
    <col min="14082" max="14082" width="90.85546875" style="11" customWidth="1"/>
    <col min="14083" max="14083" width="31.5703125" style="11" customWidth="1"/>
    <col min="14084" max="14084" width="25" style="11" customWidth="1"/>
    <col min="14085" max="14085" width="29" style="11" customWidth="1"/>
    <col min="14086" max="14086" width="24.28515625" style="11" customWidth="1"/>
    <col min="14087" max="14087" width="10.140625" style="11" bestFit="1" customWidth="1"/>
    <col min="14088" max="14336" width="9.140625" style="11"/>
    <col min="14337" max="14337" width="13.28515625" style="11" customWidth="1"/>
    <col min="14338" max="14338" width="90.85546875" style="11" customWidth="1"/>
    <col min="14339" max="14339" width="31.5703125" style="11" customWidth="1"/>
    <col min="14340" max="14340" width="25" style="11" customWidth="1"/>
    <col min="14341" max="14341" width="29" style="11" customWidth="1"/>
    <col min="14342" max="14342" width="24.28515625" style="11" customWidth="1"/>
    <col min="14343" max="14343" width="10.140625" style="11" bestFit="1" customWidth="1"/>
    <col min="14344" max="14592" width="9.140625" style="11"/>
    <col min="14593" max="14593" width="13.28515625" style="11" customWidth="1"/>
    <col min="14594" max="14594" width="90.85546875" style="11" customWidth="1"/>
    <col min="14595" max="14595" width="31.5703125" style="11" customWidth="1"/>
    <col min="14596" max="14596" width="25" style="11" customWidth="1"/>
    <col min="14597" max="14597" width="29" style="11" customWidth="1"/>
    <col min="14598" max="14598" width="24.28515625" style="11" customWidth="1"/>
    <col min="14599" max="14599" width="10.140625" style="11" bestFit="1" customWidth="1"/>
    <col min="14600" max="14848" width="9.140625" style="11"/>
    <col min="14849" max="14849" width="13.28515625" style="11" customWidth="1"/>
    <col min="14850" max="14850" width="90.85546875" style="11" customWidth="1"/>
    <col min="14851" max="14851" width="31.5703125" style="11" customWidth="1"/>
    <col min="14852" max="14852" width="25" style="11" customWidth="1"/>
    <col min="14853" max="14853" width="29" style="11" customWidth="1"/>
    <col min="14854" max="14854" width="24.28515625" style="11" customWidth="1"/>
    <col min="14855" max="14855" width="10.140625" style="11" bestFit="1" customWidth="1"/>
    <col min="14856" max="15104" width="9.140625" style="11"/>
    <col min="15105" max="15105" width="13.28515625" style="11" customWidth="1"/>
    <col min="15106" max="15106" width="90.85546875" style="11" customWidth="1"/>
    <col min="15107" max="15107" width="31.5703125" style="11" customWidth="1"/>
    <col min="15108" max="15108" width="25" style="11" customWidth="1"/>
    <col min="15109" max="15109" width="29" style="11" customWidth="1"/>
    <col min="15110" max="15110" width="24.28515625" style="11" customWidth="1"/>
    <col min="15111" max="15111" width="10.140625" style="11" bestFit="1" customWidth="1"/>
    <col min="15112" max="15360" width="9.140625" style="11"/>
    <col min="15361" max="15361" width="13.28515625" style="11" customWidth="1"/>
    <col min="15362" max="15362" width="90.85546875" style="11" customWidth="1"/>
    <col min="15363" max="15363" width="31.5703125" style="11" customWidth="1"/>
    <col min="15364" max="15364" width="25" style="11" customWidth="1"/>
    <col min="15365" max="15365" width="29" style="11" customWidth="1"/>
    <col min="15366" max="15366" width="24.28515625" style="11" customWidth="1"/>
    <col min="15367" max="15367" width="10.140625" style="11" bestFit="1" customWidth="1"/>
    <col min="15368" max="15616" width="9.140625" style="11"/>
    <col min="15617" max="15617" width="13.28515625" style="11" customWidth="1"/>
    <col min="15618" max="15618" width="90.85546875" style="11" customWidth="1"/>
    <col min="15619" max="15619" width="31.5703125" style="11" customWidth="1"/>
    <col min="15620" max="15620" width="25" style="11" customWidth="1"/>
    <col min="15621" max="15621" width="29" style="11" customWidth="1"/>
    <col min="15622" max="15622" width="24.28515625" style="11" customWidth="1"/>
    <col min="15623" max="15623" width="10.140625" style="11" bestFit="1" customWidth="1"/>
    <col min="15624" max="15872" width="9.140625" style="11"/>
    <col min="15873" max="15873" width="13.28515625" style="11" customWidth="1"/>
    <col min="15874" max="15874" width="90.85546875" style="11" customWidth="1"/>
    <col min="15875" max="15875" width="31.5703125" style="11" customWidth="1"/>
    <col min="15876" max="15876" width="25" style="11" customWidth="1"/>
    <col min="15877" max="15877" width="29" style="11" customWidth="1"/>
    <col min="15878" max="15878" width="24.28515625" style="11" customWidth="1"/>
    <col min="15879" max="15879" width="10.140625" style="11" bestFit="1" customWidth="1"/>
    <col min="15880" max="16128" width="9.140625" style="11"/>
    <col min="16129" max="16129" width="13.28515625" style="11" customWidth="1"/>
    <col min="16130" max="16130" width="90.85546875" style="11" customWidth="1"/>
    <col min="16131" max="16131" width="31.5703125" style="11" customWidth="1"/>
    <col min="16132" max="16132" width="25" style="11" customWidth="1"/>
    <col min="16133" max="16133" width="29" style="11" customWidth="1"/>
    <col min="16134" max="16134" width="24.28515625" style="11" customWidth="1"/>
    <col min="16135" max="16135" width="10.140625" style="11" bestFit="1" customWidth="1"/>
    <col min="16136" max="16384" width="9.140625" style="11"/>
  </cols>
  <sheetData>
    <row r="1" spans="1:7" ht="18.75" x14ac:dyDescent="0.3">
      <c r="A1" s="8"/>
      <c r="B1" s="9">
        <f>B83</f>
        <v>0</v>
      </c>
      <c r="C1" s="10"/>
      <c r="D1" s="10"/>
      <c r="E1" s="209" t="s">
        <v>105</v>
      </c>
      <c r="F1" s="210"/>
    </row>
    <row r="2" spans="1:7" ht="18.75" x14ac:dyDescent="0.3">
      <c r="A2" s="12"/>
      <c r="B2" s="13"/>
      <c r="C2" s="14"/>
      <c r="D2" s="14"/>
      <c r="E2" s="15"/>
      <c r="F2" s="16"/>
    </row>
    <row r="3" spans="1:7" x14ac:dyDescent="0.25">
      <c r="A3" s="211" t="s">
        <v>110</v>
      </c>
      <c r="B3" s="212"/>
      <c r="C3" s="212"/>
      <c r="D3" s="212"/>
      <c r="E3" s="212"/>
      <c r="F3" s="213"/>
      <c r="G3" s="17"/>
    </row>
    <row r="4" spans="1:7" x14ac:dyDescent="0.25">
      <c r="A4" s="211" t="s">
        <v>106</v>
      </c>
      <c r="B4" s="212"/>
      <c r="C4" s="212"/>
      <c r="D4" s="212"/>
      <c r="E4" s="212"/>
      <c r="F4" s="213"/>
      <c r="G4" s="17"/>
    </row>
    <row r="5" spans="1:7" x14ac:dyDescent="0.25">
      <c r="A5" s="214" t="s">
        <v>108</v>
      </c>
      <c r="B5" s="215"/>
      <c r="C5" s="215"/>
      <c r="D5" s="215"/>
      <c r="E5" s="215"/>
      <c r="F5" s="216"/>
      <c r="G5" s="17"/>
    </row>
    <row r="6" spans="1:7" ht="44.25" customHeight="1" thickBot="1" x14ac:dyDescent="0.3">
      <c r="A6" s="217" t="s">
        <v>109</v>
      </c>
      <c r="B6" s="218"/>
      <c r="C6" s="218"/>
      <c r="D6" s="218"/>
      <c r="E6" s="218"/>
      <c r="F6" s="219"/>
    </row>
    <row r="7" spans="1:7" ht="44.25" customHeight="1" thickBot="1" x14ac:dyDescent="0.3">
      <c r="A7" s="227" t="s">
        <v>107</v>
      </c>
      <c r="B7" s="228"/>
      <c r="C7" s="228"/>
      <c r="D7" s="228"/>
      <c r="E7" s="228"/>
      <c r="F7" s="229"/>
    </row>
    <row r="8" spans="1:7" ht="18.75" thickBot="1" x14ac:dyDescent="0.3">
      <c r="A8" s="18" t="s">
        <v>0</v>
      </c>
      <c r="B8" s="220" t="s">
        <v>1</v>
      </c>
      <c r="C8" s="223"/>
      <c r="D8" s="224"/>
      <c r="E8" s="224"/>
      <c r="F8" s="225" t="s">
        <v>2</v>
      </c>
    </row>
    <row r="9" spans="1:7" ht="72.75" customHeight="1" thickBot="1" x14ac:dyDescent="0.3">
      <c r="A9" s="20"/>
      <c r="B9" s="221"/>
      <c r="C9" s="21" t="s">
        <v>3</v>
      </c>
      <c r="D9" s="22" t="s">
        <v>4</v>
      </c>
      <c r="E9" s="21" t="s">
        <v>5</v>
      </c>
      <c r="F9" s="226"/>
    </row>
    <row r="10" spans="1:7" ht="18.75" thickBot="1" x14ac:dyDescent="0.3">
      <c r="A10" s="20" t="s">
        <v>6</v>
      </c>
      <c r="B10" s="222"/>
      <c r="C10" s="23" t="s">
        <v>7</v>
      </c>
      <c r="D10" s="24" t="s">
        <v>8</v>
      </c>
      <c r="E10" s="25" t="s">
        <v>9</v>
      </c>
      <c r="F10" s="26"/>
    </row>
    <row r="11" spans="1:7" ht="18.75" thickBot="1" x14ac:dyDescent="0.3">
      <c r="A11" s="27">
        <v>1</v>
      </c>
      <c r="B11" s="19">
        <v>2</v>
      </c>
      <c r="C11" s="27">
        <v>3</v>
      </c>
      <c r="D11" s="24">
        <v>5</v>
      </c>
      <c r="E11" s="25">
        <v>6</v>
      </c>
      <c r="F11" s="24">
        <v>7</v>
      </c>
    </row>
    <row r="12" spans="1:7" ht="23.25" customHeight="1" x14ac:dyDescent="0.25">
      <c r="A12" s="230" t="s">
        <v>10</v>
      </c>
      <c r="B12" s="231"/>
      <c r="C12" s="231"/>
      <c r="D12" s="231"/>
      <c r="E12" s="231"/>
      <c r="F12" s="232"/>
    </row>
    <row r="13" spans="1:7" ht="12.75" customHeight="1" thickBot="1" x14ac:dyDescent="0.3">
      <c r="A13" s="230"/>
      <c r="B13" s="231"/>
      <c r="C13" s="231"/>
      <c r="D13" s="231"/>
      <c r="E13" s="231"/>
      <c r="F13" s="232"/>
    </row>
    <row r="14" spans="1:7" x14ac:dyDescent="0.25">
      <c r="A14" s="99" t="s">
        <v>11</v>
      </c>
      <c r="B14" s="100" t="s">
        <v>12</v>
      </c>
      <c r="C14" s="103">
        <f>'[1]Cap 1'!D10</f>
        <v>0</v>
      </c>
      <c r="D14" s="103">
        <f>C14*0.19</f>
        <v>0</v>
      </c>
      <c r="E14" s="103">
        <f>C14</f>
        <v>0</v>
      </c>
      <c r="F14" s="104" t="s">
        <v>13</v>
      </c>
    </row>
    <row r="15" spans="1:7" x14ac:dyDescent="0.25">
      <c r="A15" s="28" t="s">
        <v>14</v>
      </c>
      <c r="B15" s="96" t="s">
        <v>15</v>
      </c>
      <c r="C15" s="105">
        <f>'[1]Cap 1'!D15</f>
        <v>0</v>
      </c>
      <c r="D15" s="105">
        <f>C16*0.19</f>
        <v>0</v>
      </c>
      <c r="E15" s="105">
        <f>C16*1.19</f>
        <v>0</v>
      </c>
      <c r="F15" s="106" t="s">
        <v>13</v>
      </c>
    </row>
    <row r="16" spans="1:7" x14ac:dyDescent="0.25">
      <c r="A16" s="28" t="s">
        <v>16</v>
      </c>
      <c r="B16" s="97" t="s">
        <v>17</v>
      </c>
      <c r="C16" s="105">
        <f>'[1]Cap 1'!D20</f>
        <v>0</v>
      </c>
      <c r="D16" s="105">
        <v>0</v>
      </c>
      <c r="E16" s="105">
        <v>0</v>
      </c>
      <c r="F16" s="106" t="s">
        <v>13</v>
      </c>
    </row>
    <row r="17" spans="1:12" ht="20.25" customHeight="1" thickBot="1" x14ac:dyDescent="0.3">
      <c r="A17" s="101" t="s">
        <v>18</v>
      </c>
      <c r="B17" s="102" t="s">
        <v>19</v>
      </c>
      <c r="C17" s="107">
        <v>0</v>
      </c>
      <c r="D17" s="107">
        <f>C17*0.24</f>
        <v>0</v>
      </c>
      <c r="E17" s="107">
        <f>C17*1.24</f>
        <v>0</v>
      </c>
      <c r="F17" s="108" t="s">
        <v>13</v>
      </c>
    </row>
    <row r="18" spans="1:12" ht="18.75" thickBot="1" x14ac:dyDescent="0.3">
      <c r="A18" s="29"/>
      <c r="B18" s="30" t="s">
        <v>20</v>
      </c>
      <c r="C18" s="31">
        <f>SUM(C14:C17)</f>
        <v>0</v>
      </c>
      <c r="D18" s="31">
        <f>D14+D15+D17</f>
        <v>0</v>
      </c>
      <c r="E18" s="32">
        <f>SUM(E14:E17)</f>
        <v>0</v>
      </c>
      <c r="F18" s="98"/>
    </row>
    <row r="19" spans="1:12" ht="45.75" customHeight="1" x14ac:dyDescent="0.25">
      <c r="A19" s="233" t="s">
        <v>21</v>
      </c>
      <c r="B19" s="234"/>
      <c r="C19" s="234"/>
      <c r="D19" s="234"/>
      <c r="E19" s="234"/>
      <c r="F19" s="235"/>
    </row>
    <row r="20" spans="1:12" ht="18.75" thickBot="1" x14ac:dyDescent="0.3">
      <c r="A20" s="109" t="s">
        <v>22</v>
      </c>
      <c r="B20" s="33" t="s">
        <v>23</v>
      </c>
      <c r="C20" s="34">
        <v>0</v>
      </c>
      <c r="D20" s="34">
        <f>C20*19/100</f>
        <v>0</v>
      </c>
      <c r="E20" s="35">
        <f>C20+D20</f>
        <v>0</v>
      </c>
      <c r="F20" s="82" t="s">
        <v>24</v>
      </c>
    </row>
    <row r="21" spans="1:12" ht="18.75" thickBot="1" x14ac:dyDescent="0.3">
      <c r="A21" s="110"/>
      <c r="B21" s="36" t="s">
        <v>25</v>
      </c>
      <c r="C21" s="37">
        <f>C20</f>
        <v>0</v>
      </c>
      <c r="D21" s="37">
        <f>D20</f>
        <v>0</v>
      </c>
      <c r="E21" s="38">
        <f>E20</f>
        <v>0</v>
      </c>
      <c r="F21" s="26"/>
    </row>
    <row r="22" spans="1:12" ht="18.75" thickBot="1" x14ac:dyDescent="0.3">
      <c r="A22" s="236" t="s">
        <v>26</v>
      </c>
      <c r="B22" s="237"/>
      <c r="C22" s="237"/>
      <c r="D22" s="237"/>
      <c r="E22" s="237"/>
      <c r="F22" s="98"/>
    </row>
    <row r="23" spans="1:12" ht="18.75" thickBot="1" x14ac:dyDescent="0.3">
      <c r="A23" s="112" t="s">
        <v>27</v>
      </c>
      <c r="B23" s="111" t="s">
        <v>28</v>
      </c>
      <c r="C23" s="135">
        <f>C24+C25+C26</f>
        <v>2000</v>
      </c>
      <c r="D23" s="135">
        <f>D24+D25+D26</f>
        <v>380</v>
      </c>
      <c r="E23" s="152">
        <f>E24+E25+E26</f>
        <v>2380</v>
      </c>
      <c r="F23" s="153" t="s">
        <v>13</v>
      </c>
    </row>
    <row r="24" spans="1:12" ht="18.75" x14ac:dyDescent="0.3">
      <c r="A24" s="113"/>
      <c r="B24" s="114" t="s">
        <v>29</v>
      </c>
      <c r="C24" s="154">
        <v>2000</v>
      </c>
      <c r="D24" s="154">
        <f>C24*0.19</f>
        <v>380</v>
      </c>
      <c r="E24" s="154">
        <f>D24+C24</f>
        <v>2380</v>
      </c>
      <c r="F24" s="155" t="s">
        <v>13</v>
      </c>
    </row>
    <row r="25" spans="1:12" ht="18.75" x14ac:dyDescent="0.3">
      <c r="A25" s="40"/>
      <c r="B25" s="50" t="s">
        <v>30</v>
      </c>
      <c r="C25" s="146">
        <v>0</v>
      </c>
      <c r="D25" s="146">
        <f>C25*0.19</f>
        <v>0</v>
      </c>
      <c r="E25" s="146">
        <f>D25+C25</f>
        <v>0</v>
      </c>
      <c r="F25" s="156" t="s">
        <v>13</v>
      </c>
      <c r="J25" s="193"/>
      <c r="K25" s="193"/>
      <c r="L25" s="193"/>
    </row>
    <row r="26" spans="1:12" ht="19.5" thickBot="1" x14ac:dyDescent="0.35">
      <c r="A26" s="41"/>
      <c r="B26" s="115" t="s">
        <v>31</v>
      </c>
      <c r="C26" s="143">
        <v>0</v>
      </c>
      <c r="D26" s="143">
        <f>C26*0.19</f>
        <v>0</v>
      </c>
      <c r="E26" s="143">
        <f>D26+C26</f>
        <v>0</v>
      </c>
      <c r="F26" s="157" t="s">
        <v>13</v>
      </c>
    </row>
    <row r="27" spans="1:12" ht="43.5" customHeight="1" thickBot="1" x14ac:dyDescent="0.3">
      <c r="A27" s="112" t="s">
        <v>32</v>
      </c>
      <c r="B27" s="116" t="s">
        <v>33</v>
      </c>
      <c r="C27" s="135">
        <v>0</v>
      </c>
      <c r="D27" s="135">
        <v>0</v>
      </c>
      <c r="E27" s="135">
        <v>0</v>
      </c>
      <c r="F27" s="158" t="s">
        <v>13</v>
      </c>
    </row>
    <row r="28" spans="1:12" ht="18.75" thickBot="1" x14ac:dyDescent="0.3">
      <c r="A28" s="118" t="s">
        <v>34</v>
      </c>
      <c r="B28" s="119" t="s">
        <v>35</v>
      </c>
      <c r="C28" s="135">
        <f>'[1]Cap 3'!D17</f>
        <v>6500</v>
      </c>
      <c r="D28" s="135">
        <f>C28*0.19</f>
        <v>1235</v>
      </c>
      <c r="E28" s="135">
        <f>C28+D28</f>
        <v>7735</v>
      </c>
      <c r="F28" s="137" t="s">
        <v>13</v>
      </c>
    </row>
    <row r="29" spans="1:12" ht="49.5" customHeight="1" thickBot="1" x14ac:dyDescent="0.3">
      <c r="A29" s="117" t="s">
        <v>36</v>
      </c>
      <c r="B29" s="120" t="s">
        <v>37</v>
      </c>
      <c r="C29" s="138">
        <v>0</v>
      </c>
      <c r="D29" s="159">
        <f>(C29*0.24)</f>
        <v>0</v>
      </c>
      <c r="E29" s="138">
        <f>C29+D29</f>
        <v>0</v>
      </c>
      <c r="F29" s="139" t="s">
        <v>13</v>
      </c>
    </row>
    <row r="30" spans="1:12" ht="18.75" thickBot="1" x14ac:dyDescent="0.3">
      <c r="A30" s="41" t="s">
        <v>38</v>
      </c>
      <c r="B30" s="121" t="s">
        <v>39</v>
      </c>
      <c r="C30" s="44">
        <f>C31+C32+C33+C34+C35+C36</f>
        <v>122321.4</v>
      </c>
      <c r="D30" s="44">
        <f>D31+D32+D33+D34+D35+D36</f>
        <v>21151.065999999999</v>
      </c>
      <c r="E30" s="122">
        <f>E31+E32+E33+E34+E35+E36</f>
        <v>143472.46599999999</v>
      </c>
      <c r="F30" s="93" t="s">
        <v>24</v>
      </c>
    </row>
    <row r="31" spans="1:12" ht="18.75" x14ac:dyDescent="0.3">
      <c r="A31" s="112"/>
      <c r="B31" s="114" t="s">
        <v>40</v>
      </c>
      <c r="C31" s="57">
        <v>0</v>
      </c>
      <c r="D31" s="125">
        <f>C31*0.19</f>
        <v>0</v>
      </c>
      <c r="E31" s="57">
        <f t="shared" ref="E31:E37" si="0">D31+C31</f>
        <v>0</v>
      </c>
      <c r="F31" s="126" t="s">
        <v>24</v>
      </c>
    </row>
    <row r="32" spans="1:12" ht="18.75" x14ac:dyDescent="0.25">
      <c r="A32" s="45"/>
      <c r="B32" s="124" t="s">
        <v>41</v>
      </c>
      <c r="C32" s="150">
        <v>0</v>
      </c>
      <c r="D32" s="151">
        <f>C32*0.19</f>
        <v>0</v>
      </c>
      <c r="E32" s="150">
        <f t="shared" si="0"/>
        <v>0</v>
      </c>
      <c r="F32" s="106" t="s">
        <v>13</v>
      </c>
    </row>
    <row r="33" spans="1:6" ht="37.5" x14ac:dyDescent="0.3">
      <c r="A33" s="45"/>
      <c r="B33" s="51" t="s">
        <v>42</v>
      </c>
      <c r="C33" s="150">
        <v>33000</v>
      </c>
      <c r="D33" s="151">
        <f>C33*19/100</f>
        <v>6270</v>
      </c>
      <c r="E33" s="150">
        <f t="shared" si="0"/>
        <v>39270</v>
      </c>
      <c r="F33" s="106" t="s">
        <v>13</v>
      </c>
    </row>
    <row r="34" spans="1:6" ht="37.5" x14ac:dyDescent="0.3">
      <c r="A34" s="45"/>
      <c r="B34" s="51" t="s">
        <v>43</v>
      </c>
      <c r="C34" s="62">
        <v>11000</v>
      </c>
      <c r="D34" s="123">
        <v>0</v>
      </c>
      <c r="E34" s="62">
        <f t="shared" si="0"/>
        <v>11000</v>
      </c>
      <c r="F34" s="127" t="s">
        <v>24</v>
      </c>
    </row>
    <row r="35" spans="1:6" ht="37.5" x14ac:dyDescent="0.3">
      <c r="A35" s="45"/>
      <c r="B35" s="51" t="s">
        <v>44</v>
      </c>
      <c r="C35" s="62">
        <v>3000</v>
      </c>
      <c r="D35" s="123">
        <f>C35*0.19</f>
        <v>570</v>
      </c>
      <c r="E35" s="62">
        <f t="shared" si="0"/>
        <v>3570</v>
      </c>
      <c r="F35" s="127" t="s">
        <v>24</v>
      </c>
    </row>
    <row r="36" spans="1:6" ht="19.5" thickBot="1" x14ac:dyDescent="0.35">
      <c r="A36" s="45"/>
      <c r="B36" s="115" t="s">
        <v>45</v>
      </c>
      <c r="C36" s="46">
        <v>75321.399999999994</v>
      </c>
      <c r="D36" s="128">
        <f>C36*0.19</f>
        <v>14311.065999999999</v>
      </c>
      <c r="E36" s="46">
        <f t="shared" si="0"/>
        <v>89632.465999999986</v>
      </c>
      <c r="F36" s="129" t="s">
        <v>24</v>
      </c>
    </row>
    <row r="37" spans="1:6" ht="18.75" thickBot="1" x14ac:dyDescent="0.3">
      <c r="A37" s="118" t="s">
        <v>46</v>
      </c>
      <c r="B37" s="131" t="s">
        <v>47</v>
      </c>
      <c r="C37" s="135">
        <v>0</v>
      </c>
      <c r="D37" s="136">
        <f>C37*0.19</f>
        <v>0</v>
      </c>
      <c r="E37" s="135">
        <f t="shared" si="0"/>
        <v>0</v>
      </c>
      <c r="F37" s="137" t="s">
        <v>13</v>
      </c>
    </row>
    <row r="38" spans="1:6" ht="18.75" thickBot="1" x14ac:dyDescent="0.3">
      <c r="A38" s="39" t="s">
        <v>48</v>
      </c>
      <c r="B38" s="130" t="s">
        <v>49</v>
      </c>
      <c r="C38" s="138">
        <f>C39+C40</f>
        <v>0</v>
      </c>
      <c r="D38" s="138">
        <f>D39+D40</f>
        <v>0</v>
      </c>
      <c r="E38" s="138">
        <f>E39+E40</f>
        <v>0</v>
      </c>
      <c r="F38" s="139" t="s">
        <v>13</v>
      </c>
    </row>
    <row r="39" spans="1:6" ht="18.75" x14ac:dyDescent="0.3">
      <c r="A39" s="41"/>
      <c r="B39" s="49" t="s">
        <v>50</v>
      </c>
      <c r="C39" s="140">
        <v>0</v>
      </c>
      <c r="D39" s="141">
        <f>C39*0.19</f>
        <v>0</v>
      </c>
      <c r="E39" s="140">
        <f>D39+C39</f>
        <v>0</v>
      </c>
      <c r="F39" s="142" t="s">
        <v>13</v>
      </c>
    </row>
    <row r="40" spans="1:6" ht="19.5" thickBot="1" x14ac:dyDescent="0.35">
      <c r="A40" s="45"/>
      <c r="B40" s="52" t="s">
        <v>51</v>
      </c>
      <c r="C40" s="143">
        <f>'[1]Cap 3'!D29</f>
        <v>0</v>
      </c>
      <c r="D40" s="144">
        <v>0</v>
      </c>
      <c r="E40" s="143">
        <v>0</v>
      </c>
      <c r="F40" s="145" t="s">
        <v>13</v>
      </c>
    </row>
    <row r="41" spans="1:6" ht="18.75" thickBot="1" x14ac:dyDescent="0.3">
      <c r="A41" s="117" t="s">
        <v>52</v>
      </c>
      <c r="B41" s="130" t="s">
        <v>53</v>
      </c>
      <c r="C41" s="138">
        <f>C42+C45</f>
        <v>23543.599999999999</v>
      </c>
      <c r="D41" s="138">
        <f>D42+D45</f>
        <v>4473.2839999999997</v>
      </c>
      <c r="E41" s="138">
        <f>E42+E45</f>
        <v>28016.884000000002</v>
      </c>
      <c r="F41" s="139" t="s">
        <v>13</v>
      </c>
    </row>
    <row r="42" spans="1:6" x14ac:dyDescent="0.25">
      <c r="A42" s="134"/>
      <c r="B42" s="49" t="s">
        <v>54</v>
      </c>
      <c r="C42" s="94">
        <f>C43+C44</f>
        <v>9924.6</v>
      </c>
      <c r="D42" s="94">
        <f>D43+D44</f>
        <v>1885.674</v>
      </c>
      <c r="E42" s="94">
        <f>E43+E44</f>
        <v>11810.274000000001</v>
      </c>
      <c r="F42" s="142" t="s">
        <v>13</v>
      </c>
    </row>
    <row r="43" spans="1:6" ht="18.75" x14ac:dyDescent="0.3">
      <c r="A43" s="60"/>
      <c r="B43" s="50" t="s">
        <v>55</v>
      </c>
      <c r="C43" s="146">
        <v>6424.6</v>
      </c>
      <c r="D43" s="147">
        <f>C43*0.19</f>
        <v>1220.674</v>
      </c>
      <c r="E43" s="146">
        <f>D43+C43</f>
        <v>7645.2740000000003</v>
      </c>
      <c r="F43" s="106" t="s">
        <v>13</v>
      </c>
    </row>
    <row r="44" spans="1:6" ht="56.25" x14ac:dyDescent="0.3">
      <c r="A44" s="60"/>
      <c r="B44" s="51" t="s">
        <v>56</v>
      </c>
      <c r="C44" s="146">
        <v>3500</v>
      </c>
      <c r="D44" s="147">
        <f>C44*0.19</f>
        <v>665</v>
      </c>
      <c r="E44" s="146">
        <f>D44+C44</f>
        <v>4165</v>
      </c>
      <c r="F44" s="106" t="s">
        <v>13</v>
      </c>
    </row>
    <row r="45" spans="1:6" ht="19.5" thickBot="1" x14ac:dyDescent="0.35">
      <c r="A45" s="133"/>
      <c r="B45" s="132" t="s">
        <v>57</v>
      </c>
      <c r="C45" s="107">
        <v>13619</v>
      </c>
      <c r="D45" s="148">
        <f>C45*0.19</f>
        <v>2587.61</v>
      </c>
      <c r="E45" s="149">
        <f>D45+C45</f>
        <v>16206.61</v>
      </c>
      <c r="F45" s="108" t="s">
        <v>13</v>
      </c>
    </row>
    <row r="46" spans="1:6" ht="18.75" thickBot="1" x14ac:dyDescent="0.3">
      <c r="A46" s="53"/>
      <c r="B46" s="54" t="s">
        <v>58</v>
      </c>
      <c r="C46" s="55">
        <f>C23+C27+C28+C29+C30+C37+C38+C41</f>
        <v>154365</v>
      </c>
      <c r="D46" s="55">
        <f>D23+D27+D28+D29+D30+D37+D38+D41</f>
        <v>27239.35</v>
      </c>
      <c r="E46" s="56">
        <f>E23+E27+E28+E29+E30+E37+E38+E41</f>
        <v>181604.34999999998</v>
      </c>
      <c r="F46" s="26"/>
    </row>
    <row r="47" spans="1:6" ht="18.75" thickBot="1" x14ac:dyDescent="0.3">
      <c r="A47" s="194" t="s">
        <v>59</v>
      </c>
      <c r="B47" s="195"/>
      <c r="C47" s="195"/>
      <c r="D47" s="195"/>
      <c r="E47" s="195"/>
      <c r="F47" s="196"/>
    </row>
    <row r="48" spans="1:6" ht="18.75" thickBot="1" x14ac:dyDescent="0.3">
      <c r="A48" s="117" t="s">
        <v>60</v>
      </c>
      <c r="B48" s="130" t="s">
        <v>61</v>
      </c>
      <c r="C48" s="42">
        <f>C49+C50</f>
        <v>2185388.79</v>
      </c>
      <c r="D48" s="42">
        <f t="shared" ref="D48:D55" si="1">C48*0.19</f>
        <v>415223.8701</v>
      </c>
      <c r="E48" s="42">
        <f>C48+D48</f>
        <v>2600612.6601</v>
      </c>
      <c r="F48" s="162" t="s">
        <v>24</v>
      </c>
    </row>
    <row r="49" spans="1:15" x14ac:dyDescent="0.25">
      <c r="A49" s="59" t="s">
        <v>62</v>
      </c>
      <c r="B49" s="49" t="s">
        <v>61</v>
      </c>
      <c r="C49" s="58">
        <v>2069337.28</v>
      </c>
      <c r="D49" s="58">
        <f>C49*19/100</f>
        <v>393174.08319999999</v>
      </c>
      <c r="E49" s="58">
        <f>C49+D49</f>
        <v>2462511.3632</v>
      </c>
      <c r="F49" s="161" t="s">
        <v>24</v>
      </c>
    </row>
    <row r="50" spans="1:15" x14ac:dyDescent="0.25">
      <c r="A50" s="160" t="s">
        <v>63</v>
      </c>
      <c r="B50" s="61" t="s">
        <v>64</v>
      </c>
      <c r="C50" s="150">
        <v>116051.51</v>
      </c>
      <c r="D50" s="150">
        <f>C50*19/100</f>
        <v>22049.786899999999</v>
      </c>
      <c r="E50" s="150">
        <f>C50+D50</f>
        <v>138101.29689999999</v>
      </c>
      <c r="F50" s="106" t="s">
        <v>13</v>
      </c>
    </row>
    <row r="51" spans="1:15" x14ac:dyDescent="0.25">
      <c r="A51" s="60" t="s">
        <v>65</v>
      </c>
      <c r="B51" s="61" t="s">
        <v>66</v>
      </c>
      <c r="C51" s="62">
        <f>'[1]Cap 4'!D12</f>
        <v>0</v>
      </c>
      <c r="D51" s="62">
        <f t="shared" si="1"/>
        <v>0</v>
      </c>
      <c r="E51" s="62">
        <f>C51+D51</f>
        <v>0</v>
      </c>
      <c r="F51" s="127" t="s">
        <v>24</v>
      </c>
    </row>
    <row r="52" spans="1:15" ht="23.25" customHeight="1" thickBot="1" x14ac:dyDescent="0.3">
      <c r="A52" s="163" t="s">
        <v>67</v>
      </c>
      <c r="B52" s="164" t="s">
        <v>68</v>
      </c>
      <c r="C52" s="46">
        <v>68989.25</v>
      </c>
      <c r="D52" s="46">
        <f t="shared" si="1"/>
        <v>13107.9575</v>
      </c>
      <c r="E52" s="46">
        <f>C52+D52</f>
        <v>82097.207500000004</v>
      </c>
      <c r="F52" s="129" t="s">
        <v>24</v>
      </c>
    </row>
    <row r="53" spans="1:15" ht="22.5" customHeight="1" thickBot="1" x14ac:dyDescent="0.3">
      <c r="A53" s="165" t="s">
        <v>69</v>
      </c>
      <c r="B53" s="166" t="s">
        <v>70</v>
      </c>
      <c r="C53" s="42">
        <v>0</v>
      </c>
      <c r="D53" s="42">
        <f t="shared" si="1"/>
        <v>0</v>
      </c>
      <c r="E53" s="42">
        <f>(C53+D53)</f>
        <v>0</v>
      </c>
      <c r="F53" s="162" t="s">
        <v>24</v>
      </c>
    </row>
    <row r="54" spans="1:15" ht="18.75" thickBot="1" x14ac:dyDescent="0.3">
      <c r="A54" s="167" t="s">
        <v>71</v>
      </c>
      <c r="B54" s="168" t="s">
        <v>72</v>
      </c>
      <c r="C54" s="44">
        <f>'[1]Cap 4'!D16</f>
        <v>0</v>
      </c>
      <c r="D54" s="44">
        <f t="shared" si="1"/>
        <v>0</v>
      </c>
      <c r="E54" s="44">
        <f>(C54+D54)</f>
        <v>0</v>
      </c>
      <c r="F54" s="169" t="s">
        <v>24</v>
      </c>
    </row>
    <row r="55" spans="1:15" ht="18.75" thickBot="1" x14ac:dyDescent="0.3">
      <c r="A55" s="165" t="s">
        <v>73</v>
      </c>
      <c r="B55" s="170" t="s">
        <v>74</v>
      </c>
      <c r="C55" s="42">
        <f>'[1]Cap 4'!D17</f>
        <v>0</v>
      </c>
      <c r="D55" s="42">
        <f t="shared" si="1"/>
        <v>0</v>
      </c>
      <c r="E55" s="42">
        <v>0</v>
      </c>
      <c r="F55" s="162" t="s">
        <v>24</v>
      </c>
    </row>
    <row r="56" spans="1:15" ht="18.75" thickBot="1" x14ac:dyDescent="0.3">
      <c r="A56" s="63"/>
      <c r="B56" s="64" t="s">
        <v>75</v>
      </c>
      <c r="C56" s="65">
        <f>C48+C51+C52+C53+C54+C55</f>
        <v>2254378.04</v>
      </c>
      <c r="D56" s="65">
        <f>C56*19/100</f>
        <v>428331.82759999996</v>
      </c>
      <c r="E56" s="66">
        <f>C56+D56</f>
        <v>2682709.8676</v>
      </c>
      <c r="F56" s="26"/>
    </row>
    <row r="57" spans="1:15" ht="18.75" thickBot="1" x14ac:dyDescent="0.3">
      <c r="A57" s="194" t="s">
        <v>76</v>
      </c>
      <c r="B57" s="195"/>
      <c r="C57" s="195"/>
      <c r="D57" s="195"/>
      <c r="E57" s="195"/>
      <c r="F57" s="196"/>
    </row>
    <row r="58" spans="1:15" ht="18.75" thickBot="1" x14ac:dyDescent="0.3">
      <c r="A58" s="67" t="s">
        <v>77</v>
      </c>
      <c r="B58" s="68" t="s">
        <v>78</v>
      </c>
      <c r="C58" s="42">
        <v>0</v>
      </c>
      <c r="D58" s="42">
        <f>D59+D60</f>
        <v>0</v>
      </c>
      <c r="E58" s="43">
        <f>E59+E60</f>
        <v>0</v>
      </c>
      <c r="F58" s="26"/>
    </row>
    <row r="59" spans="1:15" ht="37.5" x14ac:dyDescent="0.3">
      <c r="A59" s="174"/>
      <c r="B59" s="69" t="s">
        <v>79</v>
      </c>
      <c r="C59" s="70">
        <v>0</v>
      </c>
      <c r="D59" s="70">
        <f>C59*0.19</f>
        <v>0</v>
      </c>
      <c r="E59" s="70">
        <f>D59+C59</f>
        <v>0</v>
      </c>
      <c r="F59" s="175" t="s">
        <v>24</v>
      </c>
    </row>
    <row r="60" spans="1:15" ht="19.5" thickBot="1" x14ac:dyDescent="0.35">
      <c r="A60" s="176"/>
      <c r="B60" s="177" t="s">
        <v>80</v>
      </c>
      <c r="C60" s="143">
        <v>0</v>
      </c>
      <c r="D60" s="143">
        <f>C60*0.19</f>
        <v>0</v>
      </c>
      <c r="E60" s="143">
        <f>D60+C60</f>
        <v>0</v>
      </c>
      <c r="F60" s="178" t="s">
        <v>13</v>
      </c>
    </row>
    <row r="61" spans="1:15" ht="24.75" customHeight="1" thickBot="1" x14ac:dyDescent="0.3">
      <c r="A61" s="67" t="s">
        <v>81</v>
      </c>
      <c r="B61" s="71" t="s">
        <v>82</v>
      </c>
      <c r="C61" s="138">
        <f>C62+C63+C64+C65+C66</f>
        <v>24039.276690000002</v>
      </c>
      <c r="D61" s="138">
        <f>D62+D63+D64+D65+D66</f>
        <v>0</v>
      </c>
      <c r="E61" s="172">
        <f>E62+E63+E64+E65+E66</f>
        <v>24039.276690000002</v>
      </c>
      <c r="F61" s="179" t="s">
        <v>13</v>
      </c>
    </row>
    <row r="62" spans="1:15" ht="36" customHeight="1" x14ac:dyDescent="0.3">
      <c r="A62" s="72"/>
      <c r="B62" s="69" t="s">
        <v>83</v>
      </c>
      <c r="C62" s="140">
        <f>'[1]Cap 5'!D28</f>
        <v>0</v>
      </c>
      <c r="D62" s="140">
        <v>0</v>
      </c>
      <c r="E62" s="171">
        <f>C62+D62</f>
        <v>0</v>
      </c>
      <c r="F62" s="173" t="s">
        <v>13</v>
      </c>
    </row>
    <row r="63" spans="1:15" ht="39.75" customHeight="1" x14ac:dyDescent="0.3">
      <c r="A63" s="73"/>
      <c r="B63" s="74" t="s">
        <v>84</v>
      </c>
      <c r="C63" s="146">
        <f>C48*0.5/100</f>
        <v>10926.943950000001</v>
      </c>
      <c r="D63" s="146">
        <v>0</v>
      </c>
      <c r="E63" s="171">
        <f>C63+D63</f>
        <v>10926.943950000001</v>
      </c>
      <c r="F63" s="95" t="s">
        <v>13</v>
      </c>
    </row>
    <row r="64" spans="1:15" ht="57.75" customHeight="1" x14ac:dyDescent="0.3">
      <c r="A64" s="73"/>
      <c r="B64" s="74" t="s">
        <v>85</v>
      </c>
      <c r="C64" s="146">
        <f>C48*0.1/100</f>
        <v>2185.38879</v>
      </c>
      <c r="D64" s="146">
        <v>0</v>
      </c>
      <c r="E64" s="171">
        <f>C64+D64</f>
        <v>2185.38879</v>
      </c>
      <c r="F64" s="95" t="s">
        <v>13</v>
      </c>
      <c r="K64" s="193"/>
      <c r="L64" s="193"/>
      <c r="M64" s="193"/>
      <c r="N64" s="193"/>
      <c r="O64" s="193"/>
    </row>
    <row r="65" spans="1:6" ht="26.25" customHeight="1" x14ac:dyDescent="0.3">
      <c r="A65" s="73"/>
      <c r="B65" s="74" t="s">
        <v>86</v>
      </c>
      <c r="C65" s="146">
        <f>C63</f>
        <v>10926.943950000001</v>
      </c>
      <c r="D65" s="146">
        <v>0</v>
      </c>
      <c r="E65" s="171">
        <f>C65+D65</f>
        <v>10926.943950000001</v>
      </c>
      <c r="F65" s="95" t="s">
        <v>13</v>
      </c>
    </row>
    <row r="66" spans="1:6" ht="36.75" customHeight="1" thickBot="1" x14ac:dyDescent="0.35">
      <c r="A66" s="75"/>
      <c r="B66" s="76" t="s">
        <v>87</v>
      </c>
      <c r="C66" s="143">
        <f>'[1]Cap 5'!D32</f>
        <v>0</v>
      </c>
      <c r="D66" s="143">
        <v>0</v>
      </c>
      <c r="E66" s="180">
        <f>C66+D66</f>
        <v>0</v>
      </c>
      <c r="F66" s="153" t="s">
        <v>13</v>
      </c>
    </row>
    <row r="67" spans="1:6" ht="18.75" thickBot="1" x14ac:dyDescent="0.3">
      <c r="A67" s="67" t="s">
        <v>88</v>
      </c>
      <c r="B67" s="68" t="s">
        <v>89</v>
      </c>
      <c r="C67" s="42">
        <f>'[1]Cap 5'!D33</f>
        <v>0</v>
      </c>
      <c r="D67" s="42">
        <f>C67*0.2</f>
        <v>0</v>
      </c>
      <c r="E67" s="43">
        <f>D67+C67</f>
        <v>0</v>
      </c>
      <c r="F67" s="26" t="s">
        <v>24</v>
      </c>
    </row>
    <row r="68" spans="1:6" ht="18.75" thickBot="1" x14ac:dyDescent="0.3">
      <c r="A68" s="67" t="s">
        <v>90</v>
      </c>
      <c r="B68" s="68" t="s">
        <v>91</v>
      </c>
      <c r="C68" s="42">
        <f>'[1]Cap 5'!D34</f>
        <v>0</v>
      </c>
      <c r="D68" s="42">
        <v>0</v>
      </c>
      <c r="E68" s="43">
        <v>0</v>
      </c>
      <c r="F68" s="26"/>
    </row>
    <row r="69" spans="1:6" ht="18.75" thickBot="1" x14ac:dyDescent="0.3">
      <c r="A69" s="77"/>
      <c r="B69" s="78" t="s">
        <v>92</v>
      </c>
      <c r="C69" s="79">
        <f>C67+C68+C61+C58</f>
        <v>24039.276690000002</v>
      </c>
      <c r="D69" s="79">
        <f>D67+D68+D61+D58</f>
        <v>0</v>
      </c>
      <c r="E69" s="80">
        <f>E67+E68+E61+E58</f>
        <v>24039.276690000002</v>
      </c>
      <c r="F69" s="98"/>
    </row>
    <row r="70" spans="1:6" x14ac:dyDescent="0.25">
      <c r="A70" s="200" t="s">
        <v>93</v>
      </c>
      <c r="B70" s="201"/>
      <c r="C70" s="201"/>
      <c r="D70" s="201"/>
      <c r="E70" s="201"/>
      <c r="F70" s="202"/>
    </row>
    <row r="71" spans="1:6" ht="18.75" thickBot="1" x14ac:dyDescent="0.3">
      <c r="A71" s="48"/>
      <c r="B71" s="81" t="s">
        <v>94</v>
      </c>
      <c r="C71" s="81"/>
      <c r="D71" s="81"/>
      <c r="E71" s="81"/>
      <c r="F71" s="11"/>
    </row>
    <row r="72" spans="1:6" ht="23.25" customHeight="1" x14ac:dyDescent="0.25">
      <c r="A72" s="185" t="s">
        <v>95</v>
      </c>
      <c r="B72" s="186" t="s">
        <v>96</v>
      </c>
      <c r="C72" s="189">
        <v>0</v>
      </c>
      <c r="D72" s="189">
        <f>C72*0.2</f>
        <v>0</v>
      </c>
      <c r="E72" s="189">
        <f>C72+D72</f>
        <v>0</v>
      </c>
      <c r="F72" s="104" t="s">
        <v>13</v>
      </c>
    </row>
    <row r="73" spans="1:6" ht="18.75" thickBot="1" x14ac:dyDescent="0.3">
      <c r="A73" s="187" t="s">
        <v>97</v>
      </c>
      <c r="B73" s="188" t="s">
        <v>98</v>
      </c>
      <c r="C73" s="107">
        <v>0</v>
      </c>
      <c r="D73" s="107">
        <f>C73*0.2</f>
        <v>0</v>
      </c>
      <c r="E73" s="107">
        <f>C73+D73</f>
        <v>0</v>
      </c>
      <c r="F73" s="108" t="s">
        <v>13</v>
      </c>
    </row>
    <row r="74" spans="1:6" ht="18.75" thickBot="1" x14ac:dyDescent="0.3">
      <c r="A74" s="181"/>
      <c r="B74" s="182" t="s">
        <v>99</v>
      </c>
      <c r="C74" s="183">
        <f>C72+C73</f>
        <v>0</v>
      </c>
      <c r="D74" s="183">
        <f>D72+D73</f>
        <v>0</v>
      </c>
      <c r="E74" s="184">
        <f>E72+E73</f>
        <v>0</v>
      </c>
    </row>
    <row r="75" spans="1:6" ht="18.75" thickBot="1" x14ac:dyDescent="0.3">
      <c r="A75" s="47"/>
      <c r="B75" s="83" t="s">
        <v>100</v>
      </c>
      <c r="C75" s="84">
        <f>C74+C69+C56+C46+C21+C18</f>
        <v>2432782.3166900002</v>
      </c>
      <c r="D75" s="84">
        <f>D74+D69+D56+D46+D21+D18</f>
        <v>455571.17759999994</v>
      </c>
      <c r="E75" s="85">
        <f>E69+E56+E46</f>
        <v>2888353.4942900003</v>
      </c>
      <c r="F75" s="86"/>
    </row>
    <row r="76" spans="1:6" ht="18.75" thickBot="1" x14ac:dyDescent="0.3">
      <c r="A76" s="47"/>
      <c r="B76" s="87" t="s">
        <v>101</v>
      </c>
      <c r="C76" s="88">
        <f>C15+C16+C17+C21+C48+C51+C59</f>
        <v>2185388.79</v>
      </c>
      <c r="D76" s="88">
        <f>D15+D17+D21+D48+D51+D58</f>
        <v>415223.8701</v>
      </c>
      <c r="E76" s="89">
        <f>E15+E17+E21+E48+E51+E58</f>
        <v>2600612.6601</v>
      </c>
      <c r="F76" s="90"/>
    </row>
    <row r="77" spans="1:6" ht="18.75" thickBot="1" x14ac:dyDescent="0.3">
      <c r="A77" s="203"/>
      <c r="B77" s="203"/>
      <c r="C77" s="1"/>
      <c r="D77" s="204"/>
      <c r="E77" s="204"/>
      <c r="F77" s="204"/>
    </row>
    <row r="78" spans="1:6" ht="18.75" x14ac:dyDescent="0.25">
      <c r="A78" s="2"/>
      <c r="D78" s="205" t="s">
        <v>102</v>
      </c>
      <c r="E78" s="206"/>
      <c r="F78" s="190">
        <f>E75</f>
        <v>2888353.4942900003</v>
      </c>
    </row>
    <row r="79" spans="1:6" x14ac:dyDescent="0.25">
      <c r="A79" s="3"/>
      <c r="D79" s="207" t="s">
        <v>24</v>
      </c>
      <c r="E79" s="208"/>
      <c r="F79" s="191">
        <f>E52+E49+E36+E35+E34</f>
        <v>2648811.0367000001</v>
      </c>
    </row>
    <row r="80" spans="1:6" ht="19.5" thickBot="1" x14ac:dyDescent="0.35">
      <c r="A80" s="4"/>
      <c r="B80" s="4"/>
      <c r="C80" s="4"/>
      <c r="D80" s="197" t="s">
        <v>13</v>
      </c>
      <c r="E80" s="198"/>
      <c r="F80" s="192">
        <f>E65+E64+E63+E45+E44+E43+E28+E24+E50+E33</f>
        <v>239542.45758999998</v>
      </c>
    </row>
    <row r="81" spans="1:6" ht="18.75" x14ac:dyDescent="0.3">
      <c r="A81" s="4"/>
      <c r="B81" s="4"/>
      <c r="C81" s="4"/>
      <c r="D81" s="5"/>
      <c r="E81" s="5"/>
      <c r="F81" s="91"/>
    </row>
    <row r="82" spans="1:6" ht="20.25" customHeight="1" x14ac:dyDescent="0.3">
      <c r="A82" s="4"/>
      <c r="B82" s="6"/>
      <c r="C82" s="2"/>
      <c r="D82" s="199" t="s">
        <v>104</v>
      </c>
      <c r="E82" s="199"/>
      <c r="F82" s="199"/>
    </row>
    <row r="83" spans="1:6" x14ac:dyDescent="0.25">
      <c r="A83" s="7"/>
      <c r="B83" s="3"/>
      <c r="C83" s="3"/>
      <c r="D83" s="195" t="s">
        <v>103</v>
      </c>
      <c r="E83" s="195"/>
      <c r="F83" s="195"/>
    </row>
    <row r="84" spans="1:6" ht="18.75" x14ac:dyDescent="0.3">
      <c r="A84" s="7"/>
      <c r="B84" s="92"/>
      <c r="C84" s="92"/>
      <c r="D84" s="92"/>
      <c r="E84" s="92"/>
    </row>
    <row r="85" spans="1:6" ht="18.75" x14ac:dyDescent="0.3">
      <c r="A85" s="7"/>
      <c r="B85" s="92"/>
      <c r="C85" s="92"/>
      <c r="D85" s="92"/>
      <c r="E85" s="92"/>
    </row>
    <row r="86" spans="1:6" ht="18.75" x14ac:dyDescent="0.3">
      <c r="B86" s="92"/>
      <c r="C86" s="92"/>
      <c r="D86" s="92"/>
      <c r="E86" s="92"/>
    </row>
    <row r="87" spans="1:6" ht="18.75" x14ac:dyDescent="0.3">
      <c r="B87" s="92"/>
      <c r="C87" s="92"/>
      <c r="D87" s="92"/>
      <c r="E87" s="92"/>
    </row>
  </sheetData>
  <mergeCells count="24">
    <mergeCell ref="E1:F1"/>
    <mergeCell ref="A57:F57"/>
    <mergeCell ref="A3:F3"/>
    <mergeCell ref="A5:F5"/>
    <mergeCell ref="A6:F6"/>
    <mergeCell ref="B8:B10"/>
    <mergeCell ref="C8:E8"/>
    <mergeCell ref="F8:F9"/>
    <mergeCell ref="A7:F7"/>
    <mergeCell ref="A12:F13"/>
    <mergeCell ref="A19:F19"/>
    <mergeCell ref="A22:E22"/>
    <mergeCell ref="A4:F4"/>
    <mergeCell ref="J25:L25"/>
    <mergeCell ref="A47:F47"/>
    <mergeCell ref="D80:E80"/>
    <mergeCell ref="D82:F82"/>
    <mergeCell ref="D83:F83"/>
    <mergeCell ref="K64:O64"/>
    <mergeCell ref="A70:F70"/>
    <mergeCell ref="A77:B77"/>
    <mergeCell ref="D77:F77"/>
    <mergeCell ref="D78:E78"/>
    <mergeCell ref="D79:E79"/>
  </mergeCells>
  <pageMargins left="0.29375000000000001" right="0.75" top="1" bottom="1" header="0.5" footer="0.5"/>
  <pageSetup paperSize="9" scale="5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Deviz general Lot 1 OUG</vt:lpstr>
      <vt:lpstr>'Deviz general Lot 1 OUG'!Print_Area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Andrei.Erhan</dc:creator>
  <cp:lastModifiedBy>Maria.Crihan</cp:lastModifiedBy>
  <cp:lastPrinted>2019-02-27T07:11:13Z</cp:lastPrinted>
  <dcterms:created xsi:type="dcterms:W3CDTF">2018-08-08T05:47:35Z</dcterms:created>
  <dcterms:modified xsi:type="dcterms:W3CDTF">2019-06-24T08:07:54Z</dcterms:modified>
</cp:coreProperties>
</file>