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00\Transfer\Directia_Tehnica\2 Investitii\CAIET SARCINI\mm\iunie lot 3\"/>
    </mc:Choice>
  </mc:AlternateContent>
  <xr:revisionPtr revIDLastSave="0" documentId="13_ncr:1_{C6317CC8-05DA-4A43-A665-7D36D0C5F3F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arianta buna" sheetId="6" r:id="rId1"/>
    <sheet name="Deviz general lot 3 oug" sheetId="5" r:id="rId2"/>
  </sheets>
  <externalReferences>
    <externalReference r:id="rId3"/>
  </externalReferences>
  <definedNames>
    <definedName name="_xlnm.Print_Area" localSheetId="1">'Deviz general lot 3 oug'!$B$1:$G$83</definedName>
    <definedName name="_xlnm.Print_Area" localSheetId="0">'varianta buna'!$B$1:$G$83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" i="6" l="1"/>
  <c r="E73" i="6"/>
  <c r="F73" i="6" s="1"/>
  <c r="E72" i="6"/>
  <c r="E74" i="6" s="1"/>
  <c r="D68" i="6"/>
  <c r="D67" i="6"/>
  <c r="E67" i="6" s="1"/>
  <c r="D66" i="6"/>
  <c r="F66" i="6" s="1"/>
  <c r="F62" i="6"/>
  <c r="D62" i="6"/>
  <c r="E61" i="6"/>
  <c r="E60" i="6"/>
  <c r="F60" i="6" s="1"/>
  <c r="E59" i="6"/>
  <c r="D55" i="6"/>
  <c r="E55" i="6" s="1"/>
  <c r="D54" i="6"/>
  <c r="E54" i="6" s="1"/>
  <c r="F54" i="6" s="1"/>
  <c r="E53" i="6"/>
  <c r="F53" i="6" s="1"/>
  <c r="E52" i="6"/>
  <c r="F52" i="6" s="1"/>
  <c r="D51" i="6"/>
  <c r="E50" i="6"/>
  <c r="F50" i="6" s="1"/>
  <c r="E49" i="6"/>
  <c r="F49" i="6" s="1"/>
  <c r="G79" i="6" s="1"/>
  <c r="D48" i="6"/>
  <c r="D64" i="6" s="1"/>
  <c r="F64" i="6" s="1"/>
  <c r="E45" i="6"/>
  <c r="F45" i="6" s="1"/>
  <c r="E44" i="6"/>
  <c r="F44" i="6" s="1"/>
  <c r="F43" i="6"/>
  <c r="E43" i="6"/>
  <c r="D42" i="6"/>
  <c r="D41" i="6" s="1"/>
  <c r="D40" i="6"/>
  <c r="D38" i="6" s="1"/>
  <c r="E39" i="6"/>
  <c r="F39" i="6" s="1"/>
  <c r="F38" i="6" s="1"/>
  <c r="E38" i="6"/>
  <c r="E37" i="6"/>
  <c r="F37" i="6" s="1"/>
  <c r="E36" i="6"/>
  <c r="F36" i="6" s="1"/>
  <c r="E35" i="6"/>
  <c r="F35" i="6" s="1"/>
  <c r="F34" i="6"/>
  <c r="E33" i="6"/>
  <c r="F33" i="6" s="1"/>
  <c r="E32" i="6"/>
  <c r="F32" i="6" s="1"/>
  <c r="F31" i="6"/>
  <c r="E31" i="6"/>
  <c r="D30" i="6"/>
  <c r="E29" i="6"/>
  <c r="F29" i="6" s="1"/>
  <c r="E28" i="6"/>
  <c r="F28" i="6" s="1"/>
  <c r="E26" i="6"/>
  <c r="F26" i="6" s="1"/>
  <c r="F25" i="6"/>
  <c r="E25" i="6"/>
  <c r="E24" i="6"/>
  <c r="F24" i="6" s="1"/>
  <c r="E23" i="6"/>
  <c r="D23" i="6"/>
  <c r="D21" i="6"/>
  <c r="E20" i="6"/>
  <c r="F20" i="6" s="1"/>
  <c r="F21" i="6" s="1"/>
  <c r="F17" i="6"/>
  <c r="E17" i="6"/>
  <c r="D16" i="6"/>
  <c r="F15" i="6" s="1"/>
  <c r="D15" i="6"/>
  <c r="D14" i="6"/>
  <c r="F14" i="6" s="1"/>
  <c r="C1" i="6"/>
  <c r="D76" i="6" l="1"/>
  <c r="E30" i="6"/>
  <c r="E46" i="6" s="1"/>
  <c r="E42" i="6"/>
  <c r="E41" i="6" s="1"/>
  <c r="F51" i="6"/>
  <c r="D18" i="6"/>
  <c r="E14" i="6"/>
  <c r="E21" i="6"/>
  <c r="F42" i="6"/>
  <c r="F41" i="6" s="1"/>
  <c r="E51" i="6"/>
  <c r="E58" i="6"/>
  <c r="F18" i="6"/>
  <c r="F23" i="6"/>
  <c r="D46" i="6"/>
  <c r="F30" i="6"/>
  <c r="F67" i="6"/>
  <c r="E69" i="6"/>
  <c r="E15" i="6"/>
  <c r="E48" i="6"/>
  <c r="F48" i="6" s="1"/>
  <c r="F59" i="6"/>
  <c r="F58" i="6" s="1"/>
  <c r="D63" i="6"/>
  <c r="F72" i="6"/>
  <c r="F74" i="6" s="1"/>
  <c r="D56" i="6"/>
  <c r="D42" i="5"/>
  <c r="F76" i="6" l="1"/>
  <c r="F46" i="6"/>
  <c r="E56" i="6"/>
  <c r="F63" i="6"/>
  <c r="D65" i="6"/>
  <c r="F65" i="6" s="1"/>
  <c r="E76" i="6"/>
  <c r="E18" i="6"/>
  <c r="D51" i="5"/>
  <c r="E51" i="5" s="1"/>
  <c r="F51" i="5" s="1"/>
  <c r="D54" i="5"/>
  <c r="E54" i="5" s="1"/>
  <c r="F54" i="5" s="1"/>
  <c r="D55" i="5"/>
  <c r="E55" i="5" s="1"/>
  <c r="E44" i="5"/>
  <c r="F44" i="5" s="1"/>
  <c r="D74" i="5"/>
  <c r="E73" i="5"/>
  <c r="F73" i="5" s="1"/>
  <c r="E72" i="5"/>
  <c r="E74" i="5" s="1"/>
  <c r="D68" i="5"/>
  <c r="D67" i="5"/>
  <c r="E67" i="5" s="1"/>
  <c r="D66" i="5"/>
  <c r="F66" i="5" s="1"/>
  <c r="D62" i="5"/>
  <c r="F62" i="5" s="1"/>
  <c r="E61" i="5"/>
  <c r="F60" i="5"/>
  <c r="E60" i="5"/>
  <c r="E59" i="5"/>
  <c r="E58" i="5" s="1"/>
  <c r="E53" i="5"/>
  <c r="F53" i="5" s="1"/>
  <c r="E52" i="5"/>
  <c r="F52" i="5" s="1"/>
  <c r="E50" i="5"/>
  <c r="F50" i="5" s="1"/>
  <c r="E45" i="5"/>
  <c r="F45" i="5" s="1"/>
  <c r="E43" i="5"/>
  <c r="D41" i="5"/>
  <c r="D40" i="5"/>
  <c r="D38" i="5" s="1"/>
  <c r="E39" i="5"/>
  <c r="F39" i="5" s="1"/>
  <c r="F38" i="5" s="1"/>
  <c r="E38" i="5"/>
  <c r="E37" i="5"/>
  <c r="F37" i="5" s="1"/>
  <c r="E36" i="5"/>
  <c r="F36" i="5" s="1"/>
  <c r="E35" i="5"/>
  <c r="F35" i="5" s="1"/>
  <c r="F34" i="5"/>
  <c r="E33" i="5"/>
  <c r="F33" i="5" s="1"/>
  <c r="E32" i="5"/>
  <c r="F32" i="5" s="1"/>
  <c r="E31" i="5"/>
  <c r="F31" i="5" s="1"/>
  <c r="D30" i="5"/>
  <c r="E29" i="5"/>
  <c r="F29" i="5" s="1"/>
  <c r="E28" i="5"/>
  <c r="F28" i="5" s="1"/>
  <c r="E26" i="5"/>
  <c r="F26" i="5" s="1"/>
  <c r="E25" i="5"/>
  <c r="F25" i="5" s="1"/>
  <c r="E24" i="5"/>
  <c r="D23" i="5"/>
  <c r="D21" i="5"/>
  <c r="E20" i="5"/>
  <c r="E21" i="5" s="1"/>
  <c r="F17" i="5"/>
  <c r="E17" i="5"/>
  <c r="D16" i="5"/>
  <c r="F15" i="5" s="1"/>
  <c r="D15" i="5"/>
  <c r="D14" i="5"/>
  <c r="F14" i="5" s="1"/>
  <c r="F18" i="5" s="1"/>
  <c r="C1" i="5"/>
  <c r="G80" i="6" l="1"/>
  <c r="E75" i="6"/>
  <c r="E23" i="5"/>
  <c r="D61" i="6"/>
  <c r="D69" i="6" s="1"/>
  <c r="D75" i="6" s="1"/>
  <c r="F56" i="6"/>
  <c r="F61" i="6"/>
  <c r="F69" i="6" s="1"/>
  <c r="E42" i="5"/>
  <c r="E41" i="5" s="1"/>
  <c r="E15" i="5"/>
  <c r="F43" i="5"/>
  <c r="F42" i="5" s="1"/>
  <c r="F41" i="5" s="1"/>
  <c r="E30" i="5"/>
  <c r="D46" i="5"/>
  <c r="F30" i="5"/>
  <c r="F67" i="5"/>
  <c r="E69" i="5"/>
  <c r="E14" i="5"/>
  <c r="D18" i="5"/>
  <c r="F20" i="5"/>
  <c r="F21" i="5" s="1"/>
  <c r="F24" i="5"/>
  <c r="F23" i="5" s="1"/>
  <c r="F59" i="5"/>
  <c r="F58" i="5" s="1"/>
  <c r="F72" i="5"/>
  <c r="F74" i="5" s="1"/>
  <c r="F75" i="6" l="1"/>
  <c r="G78" i="6" s="1"/>
  <c r="E46" i="5"/>
  <c r="F46" i="5"/>
  <c r="E18" i="5"/>
  <c r="E49" i="5"/>
  <c r="F49" i="5" s="1"/>
  <c r="G79" i="5" s="1"/>
  <c r="D48" i="5"/>
  <c r="E48" i="5" l="1"/>
  <c r="E76" i="5" s="1"/>
  <c r="D64" i="5"/>
  <c r="F64" i="5" s="1"/>
  <c r="D63" i="5"/>
  <c r="D65" i="5" s="1"/>
  <c r="D56" i="5"/>
  <c r="E56" i="5" s="1"/>
  <c r="E75" i="5" s="1"/>
  <c r="D76" i="5"/>
  <c r="F48" i="5" l="1"/>
  <c r="F76" i="5" s="1"/>
  <c r="F63" i="5"/>
  <c r="F56" i="5"/>
  <c r="F65" i="5" l="1"/>
  <c r="G80" i="5" s="1"/>
  <c r="D61" i="5"/>
  <c r="D69" i="5" s="1"/>
  <c r="D75" i="5" s="1"/>
  <c r="F61" i="5" l="1"/>
  <c r="F69" i="5" s="1"/>
  <c r="F75" i="5" s="1"/>
  <c r="G78" i="5" s="1"/>
</calcChain>
</file>

<file path=xl/sharedStrings.xml><?xml version="1.0" encoding="utf-8"?>
<sst xmlns="http://schemas.openxmlformats.org/spreadsheetml/2006/main" count="322" uniqueCount="115">
  <si>
    <t>Privind  cheltuielile necesare realizarii obiectivului de investitii</t>
  </si>
  <si>
    <t xml:space="preserve"> </t>
  </si>
  <si>
    <t>Denumirea capitolelor şi subcapitolelor de cheltuieli</t>
  </si>
  <si>
    <t>Defalcarea pe surse de finanțare</t>
  </si>
  <si>
    <t>Valoare (fara TVA)</t>
  </si>
  <si>
    <t>TVA</t>
  </si>
  <si>
    <t>Valoare (inclusiv TVA)</t>
  </si>
  <si>
    <t>Nr.crt.</t>
  </si>
  <si>
    <t xml:space="preserve"> lei</t>
  </si>
  <si>
    <t xml:space="preserve">lei </t>
  </si>
  <si>
    <t xml:space="preserve"> lei </t>
  </si>
  <si>
    <t xml:space="preserve"> Capitolul 1 Cheltuieli pentru obţinerea şi amenajarea terenului</t>
  </si>
  <si>
    <t>1.1</t>
  </si>
  <si>
    <t>Obţinerea terenului</t>
  </si>
  <si>
    <t>buget local</t>
  </si>
  <si>
    <t>1.2</t>
  </si>
  <si>
    <t>Amenajarea terenului</t>
  </si>
  <si>
    <t>1.3</t>
  </si>
  <si>
    <t xml:space="preserve">Amenajări pt.protecţia med.,si aduc. la starea initiala </t>
  </si>
  <si>
    <t>1.4</t>
  </si>
  <si>
    <t>Cheltuieli pentru realocarea/protectia utilitatilor</t>
  </si>
  <si>
    <t>Total cap.1</t>
  </si>
  <si>
    <t xml:space="preserve">Capitolul 2  Cheltuieli pt. asiguararea utilităţilor necesare obiectivului de investitii                                                                                 </t>
  </si>
  <si>
    <t>2.1.</t>
  </si>
  <si>
    <t>Cheltuieli pentru asigurarea utilitatilor necesare obiectivului</t>
  </si>
  <si>
    <t>buget de stat</t>
  </si>
  <si>
    <t>Total cap.2</t>
  </si>
  <si>
    <t>Capitolul 3 Cheltuieli pentru proiectare şi asistenţă tehnică</t>
  </si>
  <si>
    <t>3.1</t>
  </si>
  <si>
    <t xml:space="preserve">Studii de teren </t>
  </si>
  <si>
    <t>3.1.1. Studii de teren</t>
  </si>
  <si>
    <t>3.1.2. Raport privind impactul asupra mediului</t>
  </si>
  <si>
    <t>3.1.3. Alte studii specifice</t>
  </si>
  <si>
    <t>3.2</t>
  </si>
  <si>
    <t>Documemntatii - suport si cheltuieli pentru obtinerea de avize, acorduri si autorizatii</t>
  </si>
  <si>
    <t>3.3</t>
  </si>
  <si>
    <t>Expertizare tehnica</t>
  </si>
  <si>
    <t>3.4</t>
  </si>
  <si>
    <t>Certificarea performantei energetice si auditul energetic al cladirilor</t>
  </si>
  <si>
    <t>3.5</t>
  </si>
  <si>
    <t>Proiectare</t>
  </si>
  <si>
    <t>3.5.1. Tema de proiectare</t>
  </si>
  <si>
    <t>3.5.2. Studiu de prefezabilitate</t>
  </si>
  <si>
    <t>3.5.3. Studiu de fezabilitate/ documentatie de avizare a lucrarilor de interventii si devizul general</t>
  </si>
  <si>
    <t>3.5.4. Documentatiile tehnice necesare in vederea obtinerii avizelor/acordurilor/autorizatiilor</t>
  </si>
  <si>
    <t>3.5.5. Verificarea tehnica de calitate a proiectului tehnic si a detaliilor de executie</t>
  </si>
  <si>
    <t>3.5.6. Proiect tehnic si detalii de executie</t>
  </si>
  <si>
    <t>3.6</t>
  </si>
  <si>
    <t>Organizarea procedurilor de achizitie</t>
  </si>
  <si>
    <t>3.7</t>
  </si>
  <si>
    <t>Consultanta</t>
  </si>
  <si>
    <t>3.7.1. Managementul de proiect pentru obiectivul de investii</t>
  </si>
  <si>
    <t>3.7.2. Auditul financiar</t>
  </si>
  <si>
    <t>3.8</t>
  </si>
  <si>
    <t>Asistenţă tehnică</t>
  </si>
  <si>
    <t>3.8.1. Asistenta tehnica din partea proiectantului</t>
  </si>
  <si>
    <t>3.8.1.1. pe perioada de executie a lucrarilor</t>
  </si>
  <si>
    <t>3.8.1.2.  pentru participarea proiectantului la fazele incluse in programul de urmarire si control al lucrarilor de executie, avizat de catre I.S.C.</t>
  </si>
  <si>
    <t>3.8.2. Dirigintie de santier</t>
  </si>
  <si>
    <t>Total cap.3</t>
  </si>
  <si>
    <t>Capitolul 4 Cheltuieli pentru investiţia de bază</t>
  </si>
  <si>
    <t>4.1</t>
  </si>
  <si>
    <t xml:space="preserve">Constructii şi  instalaţii </t>
  </si>
  <si>
    <t>4.1.1</t>
  </si>
  <si>
    <t>4.1.2</t>
  </si>
  <si>
    <t>4.2</t>
  </si>
  <si>
    <t>Montaj utilaje tehnologice</t>
  </si>
  <si>
    <t>4.3</t>
  </si>
  <si>
    <t>Utilaje, echipamente tehnologice şi funcţionale cu montaj</t>
  </si>
  <si>
    <t>4.4</t>
  </si>
  <si>
    <t>Utilaje fără montaj şi echipamente de transport</t>
  </si>
  <si>
    <t>4.5</t>
  </si>
  <si>
    <t>Dotări</t>
  </si>
  <si>
    <t>4.6</t>
  </si>
  <si>
    <t xml:space="preserve">Active necorporale </t>
  </si>
  <si>
    <t>Total cap. 4</t>
  </si>
  <si>
    <t>Capitolul 5 Alte cheltuieli:</t>
  </si>
  <si>
    <t>5.1</t>
  </si>
  <si>
    <t>Organizare de şantier</t>
  </si>
  <si>
    <t>5.1.1. Lucrari de constructii si instalatii aferente organizarii de santier</t>
  </si>
  <si>
    <t>5.1.2. Cheltuieli conexe organizarii santierului</t>
  </si>
  <si>
    <t>5.2</t>
  </si>
  <si>
    <t>Comisioane,cote, taxe, costul creditului</t>
  </si>
  <si>
    <t>5.2.1. Comisioanele  si dobanzile aferente creditului bancii finantatoare</t>
  </si>
  <si>
    <t>5.2.2.  Cota aferenta ISC pentru controlul calitatii lucrarilor de constructii</t>
  </si>
  <si>
    <t>5.2.3. Cota aferenta ISC pentru controlul statului in amenajarea teritoriului, urbanism si pentru autorizarea lucrarilor de constructii</t>
  </si>
  <si>
    <t>5.2.4. Cota aferenta Casei Sociale a Constructorilor - CSC</t>
  </si>
  <si>
    <t>5.2.5 Taxe pentru acorduri, avize conforme si autorizatia de construire/desfiintare</t>
  </si>
  <si>
    <t>5.3</t>
  </si>
  <si>
    <t>Cheltuieli diverse şi neprevăzute</t>
  </si>
  <si>
    <t>5.4</t>
  </si>
  <si>
    <t>Cheltuieli pentru informare si publicitate</t>
  </si>
  <si>
    <t>Total cap.5</t>
  </si>
  <si>
    <t>Capitolul 6</t>
  </si>
  <si>
    <t xml:space="preserve">Capitolul 6 Cheltuieli pentru probe tehnologice si teste  </t>
  </si>
  <si>
    <t>6.1</t>
  </si>
  <si>
    <t>Pregătirea personalului de exploatare</t>
  </si>
  <si>
    <t>6.2</t>
  </si>
  <si>
    <t>Probe tehnologice si teste</t>
  </si>
  <si>
    <t>Total cap. 6</t>
  </si>
  <si>
    <t xml:space="preserve">Total general </t>
  </si>
  <si>
    <t>din care C+M ( 1.2+1.3+1.4+2+4.1+4.2+5.1.1 )</t>
  </si>
  <si>
    <t>TOTAL GENERAL din care:</t>
  </si>
  <si>
    <t>Beneficiar,</t>
  </si>
  <si>
    <t>S.C. CASA DESIGN S.R.L.</t>
  </si>
  <si>
    <t>Proiectant,</t>
  </si>
  <si>
    <t>INDICATORI TEHNICO ECONOMICI</t>
  </si>
  <si>
    <t>Anexa la HCL ______/2019</t>
  </si>
  <si>
    <t>conform O.U.G. 114/2018</t>
  </si>
  <si>
    <t>DEVIZ GENERAL actualizat</t>
  </si>
  <si>
    <t>Primăria Câmpulung Molodovenesc</t>
  </si>
  <si>
    <t xml:space="preserve">Lucrări necesare în vederea obținerii aviz ISU </t>
  </si>
  <si>
    <t>„ Reabilitare și modernizare sediu clădire principală școala gimnazială "Bogdan Vodă" municipiul Câmpulung Moldovenesc", județul Suceava”</t>
  </si>
  <si>
    <t xml:space="preserve">DEVIZ GENERAL        </t>
  </si>
  <si>
    <t>actualizat conform O.U.G. 114/2018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</si>
</sst>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6" x14ac:knownFonts="1">
    <font>
      <sz val="10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</font>
    <font>
      <sz val="14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sz val="14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220">
    <xf numFmtId="0" fontId="0" fillId="0" borderId="0" xfId="0"/>
    <xf numFmtId="14" fontId="1" fillId="0" borderId="0" xfId="0" applyNumberFormat="1" applyFont="1"/>
    <xf numFmtId="0" fontId="3" fillId="0" borderId="0" xfId="1" applyFont="1" applyAlignment="1">
      <alignment horizontal="center" vertical="center" wrapText="1"/>
    </xf>
    <xf numFmtId="165" fontId="4" fillId="0" borderId="17" xfId="0" applyNumberFormat="1" applyFont="1" applyBorder="1"/>
    <xf numFmtId="0" fontId="1" fillId="0" borderId="0" xfId="0" applyFont="1"/>
    <xf numFmtId="165" fontId="5" fillId="0" borderId="1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5" fillId="0" borderId="3" xfId="0" applyFont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4" fontId="1" fillId="0" borderId="21" xfId="0" applyNumberFormat="1" applyFont="1" applyBorder="1" applyAlignment="1">
      <alignment horizontal="left"/>
    </xf>
    <xf numFmtId="0" fontId="5" fillId="0" borderId="18" xfId="0" applyFont="1" applyBorder="1"/>
    <xf numFmtId="164" fontId="7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7" fillId="0" borderId="24" xfId="0" quotePrefix="1" applyFont="1" applyBorder="1" applyAlignment="1">
      <alignment horizontal="left"/>
    </xf>
    <xf numFmtId="0" fontId="7" fillId="0" borderId="24" xfId="0" applyFont="1" applyBorder="1" applyAlignment="1">
      <alignment horizontal="left" wrapText="1"/>
    </xf>
    <xf numFmtId="165" fontId="7" fillId="0" borderId="25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/>
    </xf>
    <xf numFmtId="0" fontId="7" fillId="0" borderId="6" xfId="0" applyFont="1" applyBorder="1"/>
    <xf numFmtId="0" fontId="7" fillId="0" borderId="2" xfId="0" applyFont="1" applyBorder="1"/>
    <xf numFmtId="0" fontId="7" fillId="0" borderId="20" xfId="0" applyFont="1" applyBorder="1"/>
    <xf numFmtId="0" fontId="7" fillId="0" borderId="27" xfId="0" applyFont="1" applyBorder="1"/>
    <xf numFmtId="0" fontId="12" fillId="0" borderId="17" xfId="0" applyFont="1" applyBorder="1"/>
    <xf numFmtId="0" fontId="12" fillId="0" borderId="17" xfId="0" applyFont="1" applyBorder="1" applyAlignment="1">
      <alignment wrapText="1"/>
    </xf>
    <xf numFmtId="0" fontId="7" fillId="0" borderId="19" xfId="0" applyFont="1" applyBorder="1"/>
    <xf numFmtId="49" fontId="7" fillId="0" borderId="6" xfId="0" applyNumberFormat="1" applyFont="1" applyBorder="1" applyAlignment="1">
      <alignment horizontal="center"/>
    </xf>
    <xf numFmtId="0" fontId="1" fillId="0" borderId="6" xfId="0" applyFont="1" applyBorder="1"/>
    <xf numFmtId="165" fontId="1" fillId="0" borderId="25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/>
    </xf>
    <xf numFmtId="49" fontId="1" fillId="0" borderId="31" xfId="0" applyNumberFormat="1" applyFont="1" applyBorder="1" applyAlignment="1">
      <alignment horizontal="left"/>
    </xf>
    <xf numFmtId="0" fontId="7" fillId="0" borderId="32" xfId="0" applyFont="1" applyBorder="1"/>
    <xf numFmtId="165" fontId="7" fillId="0" borderId="32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left"/>
    </xf>
    <xf numFmtId="0" fontId="7" fillId="0" borderId="17" xfId="0" applyFont="1" applyBorder="1"/>
    <xf numFmtId="165" fontId="7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wrapText="1"/>
    </xf>
    <xf numFmtId="49" fontId="1" fillId="0" borderId="21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165" fontId="1" fillId="0" borderId="14" xfId="0" applyNumberFormat="1" applyFont="1" applyBorder="1" applyAlignment="1">
      <alignment horizontal="right" vertical="top" wrapText="1"/>
    </xf>
    <xf numFmtId="165" fontId="1" fillId="0" borderId="6" xfId="0" applyNumberFormat="1" applyFont="1" applyBorder="1" applyAlignment="1">
      <alignment horizontal="right" vertical="top" wrapText="1"/>
    </xf>
    <xf numFmtId="49" fontId="1" fillId="0" borderId="24" xfId="0" applyNumberFormat="1" applyFont="1" applyBorder="1"/>
    <xf numFmtId="3" fontId="7" fillId="0" borderId="25" xfId="0" applyNumberFormat="1" applyFont="1" applyBorder="1"/>
    <xf numFmtId="49" fontId="1" fillId="0" borderId="28" xfId="0" applyNumberFormat="1" applyFont="1" applyBorder="1"/>
    <xf numFmtId="3" fontId="12" fillId="0" borderId="27" xfId="0" applyNumberFormat="1" applyFont="1" applyBorder="1" applyAlignment="1">
      <alignment wrapText="1"/>
    </xf>
    <xf numFmtId="165" fontId="12" fillId="0" borderId="27" xfId="0" applyNumberFormat="1" applyFont="1" applyBorder="1" applyAlignment="1">
      <alignment horizontal="right"/>
    </xf>
    <xf numFmtId="165" fontId="12" fillId="0" borderId="16" xfId="0" applyNumberFormat="1" applyFont="1" applyBorder="1" applyAlignment="1">
      <alignment horizontal="right"/>
    </xf>
    <xf numFmtId="3" fontId="12" fillId="0" borderId="29" xfId="0" applyNumberFormat="1" applyFont="1" applyBorder="1"/>
    <xf numFmtId="49" fontId="6" fillId="0" borderId="21" xfId="0" applyNumberFormat="1" applyFont="1" applyBorder="1"/>
    <xf numFmtId="3" fontId="12" fillId="0" borderId="17" xfId="0" applyNumberFormat="1" applyFont="1" applyBorder="1" applyAlignment="1">
      <alignment wrapText="1"/>
    </xf>
    <xf numFmtId="3" fontId="1" fillId="0" borderId="0" xfId="0" applyNumberFormat="1" applyFont="1" applyAlignment="1">
      <alignment horizontal="center"/>
    </xf>
    <xf numFmtId="0" fontId="5" fillId="0" borderId="37" xfId="0" applyFont="1" applyBorder="1"/>
    <xf numFmtId="3" fontId="1" fillId="0" borderId="7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5" fillId="0" borderId="8" xfId="0" applyFont="1" applyBorder="1"/>
    <xf numFmtId="0" fontId="1" fillId="0" borderId="38" xfId="0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0" fontId="5" fillId="0" borderId="11" xfId="0" applyFont="1" applyBorder="1"/>
    <xf numFmtId="165" fontId="5" fillId="0" borderId="0" xfId="0" applyNumberFormat="1" applyFont="1"/>
    <xf numFmtId="0" fontId="14" fillId="0" borderId="0" xfId="0" applyFont="1"/>
    <xf numFmtId="0" fontId="5" fillId="0" borderId="40" xfId="0" applyFont="1" applyBorder="1"/>
    <xf numFmtId="164" fontId="7" fillId="0" borderId="17" xfId="0" applyNumberFormat="1" applyFont="1" applyBorder="1"/>
    <xf numFmtId="164" fontId="7" fillId="0" borderId="17" xfId="0" applyNumberFormat="1" applyFont="1" applyBorder="1" applyAlignment="1">
      <alignment wrapText="1"/>
    </xf>
    <xf numFmtId="164" fontId="1" fillId="0" borderId="31" xfId="0" applyNumberFormat="1" applyFont="1" applyBorder="1" applyAlignment="1">
      <alignment horizontal="left"/>
    </xf>
    <xf numFmtId="164" fontId="7" fillId="0" borderId="32" xfId="0" applyNumberFormat="1" applyFont="1" applyBorder="1"/>
    <xf numFmtId="164" fontId="7" fillId="0" borderId="45" xfId="0" applyNumberFormat="1" applyFont="1" applyBorder="1" applyAlignment="1">
      <alignment horizontal="center"/>
    </xf>
    <xf numFmtId="164" fontId="1" fillId="0" borderId="46" xfId="0" applyNumberFormat="1" applyFont="1" applyBorder="1"/>
    <xf numFmtId="165" fontId="11" fillId="0" borderId="46" xfId="0" applyNumberFormat="1" applyFont="1" applyBorder="1" applyAlignment="1">
      <alignment horizontal="right"/>
    </xf>
    <xf numFmtId="0" fontId="5" fillId="0" borderId="47" xfId="0" applyFont="1" applyBorder="1"/>
    <xf numFmtId="49" fontId="1" fillId="0" borderId="1" xfId="0" applyNumberFormat="1" applyFont="1" applyBorder="1" applyAlignment="1">
      <alignment horizontal="left"/>
    </xf>
    <xf numFmtId="0" fontId="7" fillId="0" borderId="34" xfId="0" applyFont="1" applyBorder="1"/>
    <xf numFmtId="49" fontId="1" fillId="0" borderId="4" xfId="0" applyNumberFormat="1" applyFont="1" applyBorder="1" applyAlignment="1">
      <alignment horizontal="left"/>
    </xf>
    <xf numFmtId="0" fontId="7" fillId="0" borderId="12" xfId="0" applyFont="1" applyBorder="1" applyAlignment="1">
      <alignment wrapText="1"/>
    </xf>
    <xf numFmtId="0" fontId="12" fillId="0" borderId="32" xfId="0" applyFont="1" applyBorder="1"/>
    <xf numFmtId="49" fontId="1" fillId="0" borderId="45" xfId="0" applyNumberFormat="1" applyFont="1" applyBorder="1" applyAlignment="1">
      <alignment horizontal="left"/>
    </xf>
    <xf numFmtId="0" fontId="12" fillId="0" borderId="46" xfId="0" applyFont="1" applyBorder="1"/>
    <xf numFmtId="164" fontId="1" fillId="0" borderId="13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5" fillId="0" borderId="10" xfId="0" applyFont="1" applyBorder="1"/>
    <xf numFmtId="164" fontId="1" fillId="0" borderId="31" xfId="0" applyNumberFormat="1" applyFont="1" applyBorder="1"/>
    <xf numFmtId="4" fontId="7" fillId="0" borderId="32" xfId="0" applyNumberFormat="1" applyFont="1" applyBorder="1" applyAlignment="1">
      <alignment horizontal="right"/>
    </xf>
    <xf numFmtId="0" fontId="5" fillId="0" borderId="44" xfId="0" applyFont="1" applyBorder="1"/>
    <xf numFmtId="0" fontId="5" fillId="0" borderId="13" xfId="0" applyFont="1" applyBorder="1"/>
    <xf numFmtId="165" fontId="7" fillId="0" borderId="35" xfId="0" applyNumberFormat="1" applyFont="1" applyBorder="1" applyAlignment="1">
      <alignment horizontal="right"/>
    </xf>
    <xf numFmtId="165" fontId="7" fillId="0" borderId="36" xfId="0" applyNumberFormat="1" applyFont="1" applyBorder="1" applyAlignment="1">
      <alignment horizontal="right"/>
    </xf>
    <xf numFmtId="0" fontId="7" fillId="0" borderId="4" xfId="0" applyFont="1" applyBorder="1"/>
    <xf numFmtId="165" fontId="7" fillId="0" borderId="17" xfId="2" applyNumberFormat="1" applyFont="1" applyBorder="1" applyAlignment="1">
      <alignment horizontal="right"/>
    </xf>
    <xf numFmtId="165" fontId="10" fillId="0" borderId="17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 vertical="center"/>
    </xf>
    <xf numFmtId="165" fontId="7" fillId="0" borderId="32" xfId="2" applyNumberFormat="1" applyFont="1" applyBorder="1" applyAlignment="1">
      <alignment horizontal="right"/>
    </xf>
    <xf numFmtId="165" fontId="10" fillId="0" borderId="32" xfId="0" applyNumberFormat="1" applyFont="1" applyBorder="1" applyAlignment="1">
      <alignment horizontal="right"/>
    </xf>
    <xf numFmtId="0" fontId="5" fillId="0" borderId="41" xfId="0" applyFont="1" applyBorder="1"/>
    <xf numFmtId="165" fontId="7" fillId="0" borderId="46" xfId="2" applyNumberFormat="1" applyFont="1" applyBorder="1" applyAlignment="1">
      <alignment horizontal="right"/>
    </xf>
    <xf numFmtId="165" fontId="10" fillId="0" borderId="46" xfId="0" applyNumberFormat="1" applyFont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49" fontId="5" fillId="0" borderId="21" xfId="0" applyNumberFormat="1" applyFont="1" applyBorder="1" applyAlignment="1">
      <alignment horizontal="left"/>
    </xf>
    <xf numFmtId="49" fontId="1" fillId="0" borderId="45" xfId="0" applyNumberFormat="1" applyFont="1" applyBorder="1" applyAlignment="1">
      <alignment horizontal="left" vertical="top" wrapText="1"/>
    </xf>
    <xf numFmtId="0" fontId="7" fillId="0" borderId="46" xfId="0" applyFont="1" applyBorder="1" applyAlignment="1">
      <alignment vertical="top" wrapText="1"/>
    </xf>
    <xf numFmtId="49" fontId="1" fillId="0" borderId="34" xfId="0" applyNumberFormat="1" applyFont="1" applyBorder="1"/>
    <xf numFmtId="3" fontId="7" fillId="0" borderId="35" xfId="0" applyNumberFormat="1" applyFont="1" applyBorder="1" applyAlignment="1">
      <alignment wrapText="1"/>
    </xf>
    <xf numFmtId="49" fontId="6" fillId="0" borderId="31" xfId="0" applyNumberFormat="1" applyFont="1" applyBorder="1"/>
    <xf numFmtId="3" fontId="12" fillId="0" borderId="32" xfId="0" applyNumberFormat="1" applyFont="1" applyBorder="1" applyAlignment="1">
      <alignment wrapText="1"/>
    </xf>
    <xf numFmtId="49" fontId="1" fillId="0" borderId="45" xfId="0" applyNumberFormat="1" applyFont="1" applyBorder="1"/>
    <xf numFmtId="3" fontId="7" fillId="0" borderId="46" xfId="0" applyNumberFormat="1" applyFont="1" applyBorder="1"/>
    <xf numFmtId="3" fontId="7" fillId="0" borderId="29" xfId="0" applyNumberFormat="1" applyFont="1" applyBorder="1"/>
    <xf numFmtId="165" fontId="7" fillId="0" borderId="30" xfId="0" applyNumberFormat="1" applyFont="1" applyBorder="1" applyAlignment="1">
      <alignment horizontal="right"/>
    </xf>
    <xf numFmtId="49" fontId="7" fillId="0" borderId="24" xfId="0" applyNumberFormat="1" applyFont="1" applyBorder="1"/>
    <xf numFmtId="3" fontId="1" fillId="0" borderId="25" xfId="0" applyNumberFormat="1" applyFont="1" applyBorder="1"/>
    <xf numFmtId="0" fontId="8" fillId="0" borderId="0" xfId="0" quotePrefix="1" applyFont="1" applyAlignment="1">
      <alignment horizontal="center"/>
    </xf>
    <xf numFmtId="4" fontId="12" fillId="3" borderId="32" xfId="2" applyNumberFormat="1" applyFont="1" applyFill="1" applyBorder="1" applyAlignment="1">
      <alignment horizontal="right"/>
    </xf>
    <xf numFmtId="165" fontId="12" fillId="3" borderId="32" xfId="0" applyNumberFormat="1" applyFont="1" applyFill="1" applyBorder="1" applyAlignment="1">
      <alignment horizontal="right"/>
    </xf>
    <xf numFmtId="165" fontId="12" fillId="3" borderId="17" xfId="2" applyNumberFormat="1" applyFont="1" applyFill="1" applyBorder="1" applyAlignment="1">
      <alignment horizontal="right"/>
    </xf>
    <xf numFmtId="165" fontId="12" fillId="3" borderId="17" xfId="0" applyNumberFormat="1" applyFont="1" applyFill="1" applyBorder="1" applyAlignment="1">
      <alignment horizontal="right"/>
    </xf>
    <xf numFmtId="165" fontId="12" fillId="3" borderId="46" xfId="2" applyNumberFormat="1" applyFont="1" applyFill="1" applyBorder="1" applyAlignment="1">
      <alignment horizontal="right"/>
    </xf>
    <xf numFmtId="165" fontId="12" fillId="3" borderId="46" xfId="0" applyNumberFormat="1" applyFont="1" applyFill="1" applyBorder="1" applyAlignment="1">
      <alignment horizontal="right"/>
    </xf>
    <xf numFmtId="165" fontId="7" fillId="3" borderId="33" xfId="2" applyNumberFormat="1" applyFont="1" applyFill="1" applyBorder="1" applyAlignment="1">
      <alignment horizontal="right"/>
    </xf>
    <xf numFmtId="165" fontId="7" fillId="3" borderId="33" xfId="0" applyNumberFormat="1" applyFont="1" applyFill="1" applyBorder="1" applyAlignment="1">
      <alignment horizontal="right"/>
    </xf>
    <xf numFmtId="165" fontId="7" fillId="3" borderId="23" xfId="0" applyNumberFormat="1" applyFont="1" applyFill="1" applyBorder="1" applyAlignment="1">
      <alignment horizontal="right"/>
    </xf>
    <xf numFmtId="0" fontId="5" fillId="3" borderId="10" xfId="0" applyFont="1" applyFill="1" applyBorder="1"/>
    <xf numFmtId="4" fontId="7" fillId="3" borderId="25" xfId="2" applyNumberFormat="1" applyFont="1" applyFill="1" applyBorder="1" applyAlignment="1">
      <alignment horizontal="right"/>
    </xf>
    <xf numFmtId="165" fontId="7" fillId="3" borderId="25" xfId="0" applyNumberFormat="1" applyFont="1" applyFill="1" applyBorder="1" applyAlignment="1">
      <alignment horizontal="right"/>
    </xf>
    <xf numFmtId="165" fontId="7" fillId="3" borderId="26" xfId="0" applyNumberFormat="1" applyFont="1" applyFill="1" applyBorder="1" applyAlignment="1">
      <alignment horizontal="right"/>
    </xf>
    <xf numFmtId="0" fontId="5" fillId="3" borderId="18" xfId="0" applyFont="1" applyFill="1" applyBorder="1"/>
    <xf numFmtId="165" fontId="7" fillId="3" borderId="25" xfId="2" applyNumberFormat="1" applyFont="1" applyFill="1" applyBorder="1" applyAlignment="1">
      <alignment horizontal="right"/>
    </xf>
    <xf numFmtId="165" fontId="10" fillId="3" borderId="25" xfId="0" applyNumberFormat="1" applyFont="1" applyFill="1" applyBorder="1" applyAlignment="1">
      <alignment horizontal="right"/>
    </xf>
    <xf numFmtId="165" fontId="7" fillId="3" borderId="17" xfId="2" applyNumberFormat="1" applyFont="1" applyFill="1" applyBorder="1" applyAlignment="1">
      <alignment horizontal="right"/>
    </xf>
    <xf numFmtId="165" fontId="10" fillId="3" borderId="17" xfId="0" applyNumberFormat="1" applyFont="1" applyFill="1" applyBorder="1" applyAlignment="1">
      <alignment horizontal="right"/>
    </xf>
    <xf numFmtId="165" fontId="7" fillId="3" borderId="17" xfId="0" applyNumberFormat="1" applyFont="1" applyFill="1" applyBorder="1" applyAlignment="1">
      <alignment horizontal="right"/>
    </xf>
    <xf numFmtId="0" fontId="5" fillId="3" borderId="41" xfId="0" applyFont="1" applyFill="1" applyBorder="1"/>
    <xf numFmtId="4" fontId="7" fillId="3" borderId="17" xfId="2" applyNumberFormat="1" applyFont="1" applyFill="1" applyBorder="1" applyAlignment="1">
      <alignment horizontal="right"/>
    </xf>
    <xf numFmtId="165" fontId="7" fillId="3" borderId="27" xfId="2" applyNumberFormat="1" applyFont="1" applyFill="1" applyBorder="1" applyAlignment="1">
      <alignment horizontal="right"/>
    </xf>
    <xf numFmtId="165" fontId="7" fillId="3" borderId="27" xfId="0" applyNumberFormat="1" applyFont="1" applyFill="1" applyBorder="1" applyAlignment="1">
      <alignment horizontal="right"/>
    </xf>
    <xf numFmtId="165" fontId="13" fillId="3" borderId="17" xfId="0" applyNumberFormat="1" applyFont="1" applyFill="1" applyBorder="1" applyAlignment="1">
      <alignment horizontal="right"/>
    </xf>
    <xf numFmtId="165" fontId="7" fillId="3" borderId="19" xfId="2" applyNumberFormat="1" applyFont="1" applyFill="1" applyBorder="1" applyAlignment="1">
      <alignment horizontal="right"/>
    </xf>
    <xf numFmtId="165" fontId="10" fillId="3" borderId="33" xfId="0" applyNumberFormat="1" applyFont="1" applyFill="1" applyBorder="1" applyAlignment="1">
      <alignment horizontal="right"/>
    </xf>
    <xf numFmtId="165" fontId="12" fillId="3" borderId="29" xfId="0" applyNumberFormat="1" applyFont="1" applyFill="1" applyBorder="1" applyAlignment="1">
      <alignment horizontal="right"/>
    </xf>
    <xf numFmtId="165" fontId="13" fillId="3" borderId="27" xfId="0" applyNumberFormat="1" applyFont="1" applyFill="1" applyBorder="1" applyAlignment="1">
      <alignment horizontal="right"/>
    </xf>
    <xf numFmtId="165" fontId="12" fillId="3" borderId="16" xfId="0" applyNumberFormat="1" applyFont="1" applyFill="1" applyBorder="1" applyAlignment="1">
      <alignment horizontal="right"/>
    </xf>
    <xf numFmtId="165" fontId="12" fillId="3" borderId="19" xfId="0" applyNumberFormat="1" applyFont="1" applyFill="1" applyBorder="1" applyAlignment="1">
      <alignment horizontal="right"/>
    </xf>
    <xf numFmtId="165" fontId="13" fillId="3" borderId="29" xfId="0" applyNumberFormat="1" applyFont="1" applyFill="1" applyBorder="1" applyAlignment="1">
      <alignment horizontal="right"/>
    </xf>
    <xf numFmtId="165" fontId="12" fillId="3" borderId="30" xfId="0" applyNumberFormat="1" applyFont="1" applyFill="1" applyBorder="1" applyAlignment="1">
      <alignment horizontal="right"/>
    </xf>
    <xf numFmtId="165" fontId="7" fillId="3" borderId="16" xfId="0" applyNumberFormat="1" applyFont="1" applyFill="1" applyBorder="1" applyAlignment="1">
      <alignment horizontal="right"/>
    </xf>
    <xf numFmtId="165" fontId="12" fillId="3" borderId="22" xfId="0" applyNumberFormat="1" applyFont="1" applyFill="1" applyBorder="1" applyAlignment="1">
      <alignment horizontal="right"/>
    </xf>
    <xf numFmtId="165" fontId="12" fillId="3" borderId="27" xfId="0" applyNumberFormat="1" applyFont="1" applyFill="1" applyBorder="1" applyAlignment="1">
      <alignment horizontal="right"/>
    </xf>
    <xf numFmtId="165" fontId="7" fillId="3" borderId="35" xfId="0" applyNumberFormat="1" applyFont="1" applyFill="1" applyBorder="1" applyAlignment="1">
      <alignment horizontal="right"/>
    </xf>
    <xf numFmtId="165" fontId="7" fillId="3" borderId="36" xfId="0" applyNumberFormat="1" applyFont="1" applyFill="1" applyBorder="1" applyAlignment="1">
      <alignment horizontal="right"/>
    </xf>
    <xf numFmtId="0" fontId="5" fillId="3" borderId="37" xfId="0" applyFont="1" applyFill="1" applyBorder="1"/>
    <xf numFmtId="0" fontId="5" fillId="3" borderId="44" xfId="0" applyFont="1" applyFill="1" applyBorder="1"/>
    <xf numFmtId="0" fontId="5" fillId="3" borderId="42" xfId="0" applyFont="1" applyFill="1" applyBorder="1"/>
    <xf numFmtId="165" fontId="5" fillId="3" borderId="17" xfId="0" applyNumberFormat="1" applyFont="1" applyFill="1" applyBorder="1"/>
    <xf numFmtId="0" fontId="5" fillId="3" borderId="47" xfId="0" applyFont="1" applyFill="1" applyBorder="1"/>
    <xf numFmtId="4" fontId="7" fillId="3" borderId="32" xfId="0" applyNumberFormat="1" applyFont="1" applyFill="1" applyBorder="1" applyAlignment="1">
      <alignment horizontal="right"/>
    </xf>
    <xf numFmtId="4" fontId="7" fillId="3" borderId="17" xfId="0" applyNumberFormat="1" applyFont="1" applyFill="1" applyBorder="1" applyAlignment="1">
      <alignment horizontal="right"/>
    </xf>
    <xf numFmtId="49" fontId="1" fillId="0" borderId="31" xfId="0" applyNumberFormat="1" applyFont="1" applyBorder="1"/>
    <xf numFmtId="3" fontId="7" fillId="0" borderId="32" xfId="0" applyNumberFormat="1" applyFont="1" applyBorder="1" applyAlignment="1">
      <alignment wrapText="1"/>
    </xf>
    <xf numFmtId="165" fontId="7" fillId="3" borderId="32" xfId="0" applyNumberFormat="1" applyFont="1" applyFill="1" applyBorder="1" applyAlignment="1">
      <alignment horizontal="right"/>
    </xf>
    <xf numFmtId="165" fontId="7" fillId="3" borderId="4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0" fontId="5" fillId="2" borderId="41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6217C601-1F57-4149-AE28-82C167636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vestitii/reabilitare%20scoli%20si%20lic%20PNDL/Deviz%20general%20LOT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z general"/>
      <sheetName val="Cap 1"/>
      <sheetName val="Cap 2"/>
      <sheetName val="Cap 3"/>
      <sheetName val="Cap 4"/>
      <sheetName val="Cap 5"/>
      <sheetName val="Cap 6"/>
      <sheetName val="df ob 3"/>
      <sheetName val="df ob 4"/>
    </sheetNames>
    <sheetDataSet>
      <sheetData sheetId="0"/>
      <sheetData sheetId="1">
        <row r="10">
          <cell r="D10">
            <v>0</v>
          </cell>
        </row>
        <row r="15">
          <cell r="D15">
            <v>0</v>
          </cell>
        </row>
        <row r="20">
          <cell r="D20">
            <v>0</v>
          </cell>
        </row>
      </sheetData>
      <sheetData sheetId="2"/>
      <sheetData sheetId="3">
        <row r="17">
          <cell r="D17">
            <v>6500</v>
          </cell>
        </row>
        <row r="29">
          <cell r="D29">
            <v>0</v>
          </cell>
        </row>
      </sheetData>
      <sheetData sheetId="4">
        <row r="12">
          <cell r="D12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5">
        <row r="28">
          <cell r="D28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2DBF-1EE2-433C-8C72-7E966282C93D}">
  <sheetPr>
    <pageSetUpPr fitToPage="1"/>
  </sheetPr>
  <dimension ref="B1:P87"/>
  <sheetViews>
    <sheetView tabSelected="1" view="pageBreakPreview" topLeftCell="A10" zoomScale="64" zoomScaleNormal="55" zoomScaleSheetLayoutView="64" zoomScalePageLayoutView="55" workbookViewId="0">
      <selection activeCell="E88" sqref="E88"/>
    </sheetView>
  </sheetViews>
  <sheetFormatPr defaultRowHeight="18" x14ac:dyDescent="0.25"/>
  <cols>
    <col min="1" max="1" width="6.85546875" style="10" customWidth="1"/>
    <col min="2" max="2" width="9.7109375" style="10" customWidth="1"/>
    <col min="3" max="3" width="75.42578125" style="10" customWidth="1"/>
    <col min="4" max="4" width="22.42578125" style="10" customWidth="1"/>
    <col min="5" max="5" width="19" style="10" customWidth="1"/>
    <col min="6" max="6" width="21" style="10" customWidth="1"/>
    <col min="7" max="7" width="19.42578125" style="83" customWidth="1"/>
    <col min="8" max="8" width="10.140625" style="10" bestFit="1" customWidth="1"/>
    <col min="9" max="9" width="19.42578125" style="10" bestFit="1" customWidth="1"/>
    <col min="10" max="10" width="15.5703125" style="10" bestFit="1" customWidth="1"/>
    <col min="11" max="257" width="9.140625" style="10"/>
    <col min="258" max="258" width="13.28515625" style="10" customWidth="1"/>
    <col min="259" max="259" width="90.85546875" style="10" customWidth="1"/>
    <col min="260" max="260" width="31.5703125" style="10" customWidth="1"/>
    <col min="261" max="261" width="25" style="10" customWidth="1"/>
    <col min="262" max="262" width="29" style="10" customWidth="1"/>
    <col min="263" max="263" width="24.28515625" style="10" customWidth="1"/>
    <col min="264" max="264" width="10.140625" style="10" bestFit="1" customWidth="1"/>
    <col min="265" max="513" width="9.140625" style="10"/>
    <col min="514" max="514" width="13.28515625" style="10" customWidth="1"/>
    <col min="515" max="515" width="90.85546875" style="10" customWidth="1"/>
    <col min="516" max="516" width="31.5703125" style="10" customWidth="1"/>
    <col min="517" max="517" width="25" style="10" customWidth="1"/>
    <col min="518" max="518" width="29" style="10" customWidth="1"/>
    <col min="519" max="519" width="24.28515625" style="10" customWidth="1"/>
    <col min="520" max="520" width="10.140625" style="10" bestFit="1" customWidth="1"/>
    <col min="521" max="769" width="9.140625" style="10"/>
    <col min="770" max="770" width="13.28515625" style="10" customWidth="1"/>
    <col min="771" max="771" width="90.85546875" style="10" customWidth="1"/>
    <col min="772" max="772" width="31.5703125" style="10" customWidth="1"/>
    <col min="773" max="773" width="25" style="10" customWidth="1"/>
    <col min="774" max="774" width="29" style="10" customWidth="1"/>
    <col min="775" max="775" width="24.28515625" style="10" customWidth="1"/>
    <col min="776" max="776" width="10.140625" style="10" bestFit="1" customWidth="1"/>
    <col min="777" max="1025" width="9.140625" style="10"/>
    <col min="1026" max="1026" width="13.28515625" style="10" customWidth="1"/>
    <col min="1027" max="1027" width="90.85546875" style="10" customWidth="1"/>
    <col min="1028" max="1028" width="31.5703125" style="10" customWidth="1"/>
    <col min="1029" max="1029" width="25" style="10" customWidth="1"/>
    <col min="1030" max="1030" width="29" style="10" customWidth="1"/>
    <col min="1031" max="1031" width="24.28515625" style="10" customWidth="1"/>
    <col min="1032" max="1032" width="10.140625" style="10" bestFit="1" customWidth="1"/>
    <col min="1033" max="1281" width="9.140625" style="10"/>
    <col min="1282" max="1282" width="13.28515625" style="10" customWidth="1"/>
    <col min="1283" max="1283" width="90.85546875" style="10" customWidth="1"/>
    <col min="1284" max="1284" width="31.5703125" style="10" customWidth="1"/>
    <col min="1285" max="1285" width="25" style="10" customWidth="1"/>
    <col min="1286" max="1286" width="29" style="10" customWidth="1"/>
    <col min="1287" max="1287" width="24.28515625" style="10" customWidth="1"/>
    <col min="1288" max="1288" width="10.140625" style="10" bestFit="1" customWidth="1"/>
    <col min="1289" max="1537" width="9.140625" style="10"/>
    <col min="1538" max="1538" width="13.28515625" style="10" customWidth="1"/>
    <col min="1539" max="1539" width="90.85546875" style="10" customWidth="1"/>
    <col min="1540" max="1540" width="31.5703125" style="10" customWidth="1"/>
    <col min="1541" max="1541" width="25" style="10" customWidth="1"/>
    <col min="1542" max="1542" width="29" style="10" customWidth="1"/>
    <col min="1543" max="1543" width="24.28515625" style="10" customWidth="1"/>
    <col min="1544" max="1544" width="10.140625" style="10" bestFit="1" customWidth="1"/>
    <col min="1545" max="1793" width="9.140625" style="10"/>
    <col min="1794" max="1794" width="13.28515625" style="10" customWidth="1"/>
    <col min="1795" max="1795" width="90.85546875" style="10" customWidth="1"/>
    <col min="1796" max="1796" width="31.5703125" style="10" customWidth="1"/>
    <col min="1797" max="1797" width="25" style="10" customWidth="1"/>
    <col min="1798" max="1798" width="29" style="10" customWidth="1"/>
    <col min="1799" max="1799" width="24.28515625" style="10" customWidth="1"/>
    <col min="1800" max="1800" width="10.140625" style="10" bestFit="1" customWidth="1"/>
    <col min="1801" max="2049" width="9.140625" style="10"/>
    <col min="2050" max="2050" width="13.28515625" style="10" customWidth="1"/>
    <col min="2051" max="2051" width="90.85546875" style="10" customWidth="1"/>
    <col min="2052" max="2052" width="31.5703125" style="10" customWidth="1"/>
    <col min="2053" max="2053" width="25" style="10" customWidth="1"/>
    <col min="2054" max="2054" width="29" style="10" customWidth="1"/>
    <col min="2055" max="2055" width="24.28515625" style="10" customWidth="1"/>
    <col min="2056" max="2056" width="10.140625" style="10" bestFit="1" customWidth="1"/>
    <col min="2057" max="2305" width="9.140625" style="10"/>
    <col min="2306" max="2306" width="13.28515625" style="10" customWidth="1"/>
    <col min="2307" max="2307" width="90.85546875" style="10" customWidth="1"/>
    <col min="2308" max="2308" width="31.5703125" style="10" customWidth="1"/>
    <col min="2309" max="2309" width="25" style="10" customWidth="1"/>
    <col min="2310" max="2310" width="29" style="10" customWidth="1"/>
    <col min="2311" max="2311" width="24.28515625" style="10" customWidth="1"/>
    <col min="2312" max="2312" width="10.140625" style="10" bestFit="1" customWidth="1"/>
    <col min="2313" max="2561" width="9.140625" style="10"/>
    <col min="2562" max="2562" width="13.28515625" style="10" customWidth="1"/>
    <col min="2563" max="2563" width="90.85546875" style="10" customWidth="1"/>
    <col min="2564" max="2564" width="31.5703125" style="10" customWidth="1"/>
    <col min="2565" max="2565" width="25" style="10" customWidth="1"/>
    <col min="2566" max="2566" width="29" style="10" customWidth="1"/>
    <col min="2567" max="2567" width="24.28515625" style="10" customWidth="1"/>
    <col min="2568" max="2568" width="10.140625" style="10" bestFit="1" customWidth="1"/>
    <col min="2569" max="2817" width="9.140625" style="10"/>
    <col min="2818" max="2818" width="13.28515625" style="10" customWidth="1"/>
    <col min="2819" max="2819" width="90.85546875" style="10" customWidth="1"/>
    <col min="2820" max="2820" width="31.5703125" style="10" customWidth="1"/>
    <col min="2821" max="2821" width="25" style="10" customWidth="1"/>
    <col min="2822" max="2822" width="29" style="10" customWidth="1"/>
    <col min="2823" max="2823" width="24.28515625" style="10" customWidth="1"/>
    <col min="2824" max="2824" width="10.140625" style="10" bestFit="1" customWidth="1"/>
    <col min="2825" max="3073" width="9.140625" style="10"/>
    <col min="3074" max="3074" width="13.28515625" style="10" customWidth="1"/>
    <col min="3075" max="3075" width="90.85546875" style="10" customWidth="1"/>
    <col min="3076" max="3076" width="31.5703125" style="10" customWidth="1"/>
    <col min="3077" max="3077" width="25" style="10" customWidth="1"/>
    <col min="3078" max="3078" width="29" style="10" customWidth="1"/>
    <col min="3079" max="3079" width="24.28515625" style="10" customWidth="1"/>
    <col min="3080" max="3080" width="10.140625" style="10" bestFit="1" customWidth="1"/>
    <col min="3081" max="3329" width="9.140625" style="10"/>
    <col min="3330" max="3330" width="13.28515625" style="10" customWidth="1"/>
    <col min="3331" max="3331" width="90.85546875" style="10" customWidth="1"/>
    <col min="3332" max="3332" width="31.5703125" style="10" customWidth="1"/>
    <col min="3333" max="3333" width="25" style="10" customWidth="1"/>
    <col min="3334" max="3334" width="29" style="10" customWidth="1"/>
    <col min="3335" max="3335" width="24.28515625" style="10" customWidth="1"/>
    <col min="3336" max="3336" width="10.140625" style="10" bestFit="1" customWidth="1"/>
    <col min="3337" max="3585" width="9.140625" style="10"/>
    <col min="3586" max="3586" width="13.28515625" style="10" customWidth="1"/>
    <col min="3587" max="3587" width="90.85546875" style="10" customWidth="1"/>
    <col min="3588" max="3588" width="31.5703125" style="10" customWidth="1"/>
    <col min="3589" max="3589" width="25" style="10" customWidth="1"/>
    <col min="3590" max="3590" width="29" style="10" customWidth="1"/>
    <col min="3591" max="3591" width="24.28515625" style="10" customWidth="1"/>
    <col min="3592" max="3592" width="10.140625" style="10" bestFit="1" customWidth="1"/>
    <col min="3593" max="3841" width="9.140625" style="10"/>
    <col min="3842" max="3842" width="13.28515625" style="10" customWidth="1"/>
    <col min="3843" max="3843" width="90.85546875" style="10" customWidth="1"/>
    <col min="3844" max="3844" width="31.5703125" style="10" customWidth="1"/>
    <col min="3845" max="3845" width="25" style="10" customWidth="1"/>
    <col min="3846" max="3846" width="29" style="10" customWidth="1"/>
    <col min="3847" max="3847" width="24.28515625" style="10" customWidth="1"/>
    <col min="3848" max="3848" width="10.140625" style="10" bestFit="1" customWidth="1"/>
    <col min="3849" max="4097" width="9.140625" style="10"/>
    <col min="4098" max="4098" width="13.28515625" style="10" customWidth="1"/>
    <col min="4099" max="4099" width="90.85546875" style="10" customWidth="1"/>
    <col min="4100" max="4100" width="31.5703125" style="10" customWidth="1"/>
    <col min="4101" max="4101" width="25" style="10" customWidth="1"/>
    <col min="4102" max="4102" width="29" style="10" customWidth="1"/>
    <col min="4103" max="4103" width="24.28515625" style="10" customWidth="1"/>
    <col min="4104" max="4104" width="10.140625" style="10" bestFit="1" customWidth="1"/>
    <col min="4105" max="4353" width="9.140625" style="10"/>
    <col min="4354" max="4354" width="13.28515625" style="10" customWidth="1"/>
    <col min="4355" max="4355" width="90.85546875" style="10" customWidth="1"/>
    <col min="4356" max="4356" width="31.5703125" style="10" customWidth="1"/>
    <col min="4357" max="4357" width="25" style="10" customWidth="1"/>
    <col min="4358" max="4358" width="29" style="10" customWidth="1"/>
    <col min="4359" max="4359" width="24.28515625" style="10" customWidth="1"/>
    <col min="4360" max="4360" width="10.140625" style="10" bestFit="1" customWidth="1"/>
    <col min="4361" max="4609" width="9.140625" style="10"/>
    <col min="4610" max="4610" width="13.28515625" style="10" customWidth="1"/>
    <col min="4611" max="4611" width="90.85546875" style="10" customWidth="1"/>
    <col min="4612" max="4612" width="31.5703125" style="10" customWidth="1"/>
    <col min="4613" max="4613" width="25" style="10" customWidth="1"/>
    <col min="4614" max="4614" width="29" style="10" customWidth="1"/>
    <col min="4615" max="4615" width="24.28515625" style="10" customWidth="1"/>
    <col min="4616" max="4616" width="10.140625" style="10" bestFit="1" customWidth="1"/>
    <col min="4617" max="4865" width="9.140625" style="10"/>
    <col min="4866" max="4866" width="13.28515625" style="10" customWidth="1"/>
    <col min="4867" max="4867" width="90.85546875" style="10" customWidth="1"/>
    <col min="4868" max="4868" width="31.5703125" style="10" customWidth="1"/>
    <col min="4869" max="4869" width="25" style="10" customWidth="1"/>
    <col min="4870" max="4870" width="29" style="10" customWidth="1"/>
    <col min="4871" max="4871" width="24.28515625" style="10" customWidth="1"/>
    <col min="4872" max="4872" width="10.140625" style="10" bestFit="1" customWidth="1"/>
    <col min="4873" max="5121" width="9.140625" style="10"/>
    <col min="5122" max="5122" width="13.28515625" style="10" customWidth="1"/>
    <col min="5123" max="5123" width="90.85546875" style="10" customWidth="1"/>
    <col min="5124" max="5124" width="31.5703125" style="10" customWidth="1"/>
    <col min="5125" max="5125" width="25" style="10" customWidth="1"/>
    <col min="5126" max="5126" width="29" style="10" customWidth="1"/>
    <col min="5127" max="5127" width="24.28515625" style="10" customWidth="1"/>
    <col min="5128" max="5128" width="10.140625" style="10" bestFit="1" customWidth="1"/>
    <col min="5129" max="5377" width="9.140625" style="10"/>
    <col min="5378" max="5378" width="13.28515625" style="10" customWidth="1"/>
    <col min="5379" max="5379" width="90.85546875" style="10" customWidth="1"/>
    <col min="5380" max="5380" width="31.5703125" style="10" customWidth="1"/>
    <col min="5381" max="5381" width="25" style="10" customWidth="1"/>
    <col min="5382" max="5382" width="29" style="10" customWidth="1"/>
    <col min="5383" max="5383" width="24.28515625" style="10" customWidth="1"/>
    <col min="5384" max="5384" width="10.140625" style="10" bestFit="1" customWidth="1"/>
    <col min="5385" max="5633" width="9.140625" style="10"/>
    <col min="5634" max="5634" width="13.28515625" style="10" customWidth="1"/>
    <col min="5635" max="5635" width="90.85546875" style="10" customWidth="1"/>
    <col min="5636" max="5636" width="31.5703125" style="10" customWidth="1"/>
    <col min="5637" max="5637" width="25" style="10" customWidth="1"/>
    <col min="5638" max="5638" width="29" style="10" customWidth="1"/>
    <col min="5639" max="5639" width="24.28515625" style="10" customWidth="1"/>
    <col min="5640" max="5640" width="10.140625" style="10" bestFit="1" customWidth="1"/>
    <col min="5641" max="5889" width="9.140625" style="10"/>
    <col min="5890" max="5890" width="13.28515625" style="10" customWidth="1"/>
    <col min="5891" max="5891" width="90.85546875" style="10" customWidth="1"/>
    <col min="5892" max="5892" width="31.5703125" style="10" customWidth="1"/>
    <col min="5893" max="5893" width="25" style="10" customWidth="1"/>
    <col min="5894" max="5894" width="29" style="10" customWidth="1"/>
    <col min="5895" max="5895" width="24.28515625" style="10" customWidth="1"/>
    <col min="5896" max="5896" width="10.140625" style="10" bestFit="1" customWidth="1"/>
    <col min="5897" max="6145" width="9.140625" style="10"/>
    <col min="6146" max="6146" width="13.28515625" style="10" customWidth="1"/>
    <col min="6147" max="6147" width="90.85546875" style="10" customWidth="1"/>
    <col min="6148" max="6148" width="31.5703125" style="10" customWidth="1"/>
    <col min="6149" max="6149" width="25" style="10" customWidth="1"/>
    <col min="6150" max="6150" width="29" style="10" customWidth="1"/>
    <col min="6151" max="6151" width="24.28515625" style="10" customWidth="1"/>
    <col min="6152" max="6152" width="10.140625" style="10" bestFit="1" customWidth="1"/>
    <col min="6153" max="6401" width="9.140625" style="10"/>
    <col min="6402" max="6402" width="13.28515625" style="10" customWidth="1"/>
    <col min="6403" max="6403" width="90.85546875" style="10" customWidth="1"/>
    <col min="6404" max="6404" width="31.5703125" style="10" customWidth="1"/>
    <col min="6405" max="6405" width="25" style="10" customWidth="1"/>
    <col min="6406" max="6406" width="29" style="10" customWidth="1"/>
    <col min="6407" max="6407" width="24.28515625" style="10" customWidth="1"/>
    <col min="6408" max="6408" width="10.140625" style="10" bestFit="1" customWidth="1"/>
    <col min="6409" max="6657" width="9.140625" style="10"/>
    <col min="6658" max="6658" width="13.28515625" style="10" customWidth="1"/>
    <col min="6659" max="6659" width="90.85546875" style="10" customWidth="1"/>
    <col min="6660" max="6660" width="31.5703125" style="10" customWidth="1"/>
    <col min="6661" max="6661" width="25" style="10" customWidth="1"/>
    <col min="6662" max="6662" width="29" style="10" customWidth="1"/>
    <col min="6663" max="6663" width="24.28515625" style="10" customWidth="1"/>
    <col min="6664" max="6664" width="10.140625" style="10" bestFit="1" customWidth="1"/>
    <col min="6665" max="6913" width="9.140625" style="10"/>
    <col min="6914" max="6914" width="13.28515625" style="10" customWidth="1"/>
    <col min="6915" max="6915" width="90.85546875" style="10" customWidth="1"/>
    <col min="6916" max="6916" width="31.5703125" style="10" customWidth="1"/>
    <col min="6917" max="6917" width="25" style="10" customWidth="1"/>
    <col min="6918" max="6918" width="29" style="10" customWidth="1"/>
    <col min="6919" max="6919" width="24.28515625" style="10" customWidth="1"/>
    <col min="6920" max="6920" width="10.140625" style="10" bestFit="1" customWidth="1"/>
    <col min="6921" max="7169" width="9.140625" style="10"/>
    <col min="7170" max="7170" width="13.28515625" style="10" customWidth="1"/>
    <col min="7171" max="7171" width="90.85546875" style="10" customWidth="1"/>
    <col min="7172" max="7172" width="31.5703125" style="10" customWidth="1"/>
    <col min="7173" max="7173" width="25" style="10" customWidth="1"/>
    <col min="7174" max="7174" width="29" style="10" customWidth="1"/>
    <col min="7175" max="7175" width="24.28515625" style="10" customWidth="1"/>
    <col min="7176" max="7176" width="10.140625" style="10" bestFit="1" customWidth="1"/>
    <col min="7177" max="7425" width="9.140625" style="10"/>
    <col min="7426" max="7426" width="13.28515625" style="10" customWidth="1"/>
    <col min="7427" max="7427" width="90.85546875" style="10" customWidth="1"/>
    <col min="7428" max="7428" width="31.5703125" style="10" customWidth="1"/>
    <col min="7429" max="7429" width="25" style="10" customWidth="1"/>
    <col min="7430" max="7430" width="29" style="10" customWidth="1"/>
    <col min="7431" max="7431" width="24.28515625" style="10" customWidth="1"/>
    <col min="7432" max="7432" width="10.140625" style="10" bestFit="1" customWidth="1"/>
    <col min="7433" max="7681" width="9.140625" style="10"/>
    <col min="7682" max="7682" width="13.28515625" style="10" customWidth="1"/>
    <col min="7683" max="7683" width="90.85546875" style="10" customWidth="1"/>
    <col min="7684" max="7684" width="31.5703125" style="10" customWidth="1"/>
    <col min="7685" max="7685" width="25" style="10" customWidth="1"/>
    <col min="7686" max="7686" width="29" style="10" customWidth="1"/>
    <col min="7687" max="7687" width="24.28515625" style="10" customWidth="1"/>
    <col min="7688" max="7688" width="10.140625" style="10" bestFit="1" customWidth="1"/>
    <col min="7689" max="7937" width="9.140625" style="10"/>
    <col min="7938" max="7938" width="13.28515625" style="10" customWidth="1"/>
    <col min="7939" max="7939" width="90.85546875" style="10" customWidth="1"/>
    <col min="7940" max="7940" width="31.5703125" style="10" customWidth="1"/>
    <col min="7941" max="7941" width="25" style="10" customWidth="1"/>
    <col min="7942" max="7942" width="29" style="10" customWidth="1"/>
    <col min="7943" max="7943" width="24.28515625" style="10" customWidth="1"/>
    <col min="7944" max="7944" width="10.140625" style="10" bestFit="1" customWidth="1"/>
    <col min="7945" max="8193" width="9.140625" style="10"/>
    <col min="8194" max="8194" width="13.28515625" style="10" customWidth="1"/>
    <col min="8195" max="8195" width="90.85546875" style="10" customWidth="1"/>
    <col min="8196" max="8196" width="31.5703125" style="10" customWidth="1"/>
    <col min="8197" max="8197" width="25" style="10" customWidth="1"/>
    <col min="8198" max="8198" width="29" style="10" customWidth="1"/>
    <col min="8199" max="8199" width="24.28515625" style="10" customWidth="1"/>
    <col min="8200" max="8200" width="10.140625" style="10" bestFit="1" customWidth="1"/>
    <col min="8201" max="8449" width="9.140625" style="10"/>
    <col min="8450" max="8450" width="13.28515625" style="10" customWidth="1"/>
    <col min="8451" max="8451" width="90.85546875" style="10" customWidth="1"/>
    <col min="8452" max="8452" width="31.5703125" style="10" customWidth="1"/>
    <col min="8453" max="8453" width="25" style="10" customWidth="1"/>
    <col min="8454" max="8454" width="29" style="10" customWidth="1"/>
    <col min="8455" max="8455" width="24.28515625" style="10" customWidth="1"/>
    <col min="8456" max="8456" width="10.140625" style="10" bestFit="1" customWidth="1"/>
    <col min="8457" max="8705" width="9.140625" style="10"/>
    <col min="8706" max="8706" width="13.28515625" style="10" customWidth="1"/>
    <col min="8707" max="8707" width="90.85546875" style="10" customWidth="1"/>
    <col min="8708" max="8708" width="31.5703125" style="10" customWidth="1"/>
    <col min="8709" max="8709" width="25" style="10" customWidth="1"/>
    <col min="8710" max="8710" width="29" style="10" customWidth="1"/>
    <col min="8711" max="8711" width="24.28515625" style="10" customWidth="1"/>
    <col min="8712" max="8712" width="10.140625" style="10" bestFit="1" customWidth="1"/>
    <col min="8713" max="8961" width="9.140625" style="10"/>
    <col min="8962" max="8962" width="13.28515625" style="10" customWidth="1"/>
    <col min="8963" max="8963" width="90.85546875" style="10" customWidth="1"/>
    <col min="8964" max="8964" width="31.5703125" style="10" customWidth="1"/>
    <col min="8965" max="8965" width="25" style="10" customWidth="1"/>
    <col min="8966" max="8966" width="29" style="10" customWidth="1"/>
    <col min="8967" max="8967" width="24.28515625" style="10" customWidth="1"/>
    <col min="8968" max="8968" width="10.140625" style="10" bestFit="1" customWidth="1"/>
    <col min="8969" max="9217" width="9.140625" style="10"/>
    <col min="9218" max="9218" width="13.28515625" style="10" customWidth="1"/>
    <col min="9219" max="9219" width="90.85546875" style="10" customWidth="1"/>
    <col min="9220" max="9220" width="31.5703125" style="10" customWidth="1"/>
    <col min="9221" max="9221" width="25" style="10" customWidth="1"/>
    <col min="9222" max="9222" width="29" style="10" customWidth="1"/>
    <col min="9223" max="9223" width="24.28515625" style="10" customWidth="1"/>
    <col min="9224" max="9224" width="10.140625" style="10" bestFit="1" customWidth="1"/>
    <col min="9225" max="9473" width="9.140625" style="10"/>
    <col min="9474" max="9474" width="13.28515625" style="10" customWidth="1"/>
    <col min="9475" max="9475" width="90.85546875" style="10" customWidth="1"/>
    <col min="9476" max="9476" width="31.5703125" style="10" customWidth="1"/>
    <col min="9477" max="9477" width="25" style="10" customWidth="1"/>
    <col min="9478" max="9478" width="29" style="10" customWidth="1"/>
    <col min="9479" max="9479" width="24.28515625" style="10" customWidth="1"/>
    <col min="9480" max="9480" width="10.140625" style="10" bestFit="1" customWidth="1"/>
    <col min="9481" max="9729" width="9.140625" style="10"/>
    <col min="9730" max="9730" width="13.28515625" style="10" customWidth="1"/>
    <col min="9731" max="9731" width="90.85546875" style="10" customWidth="1"/>
    <col min="9732" max="9732" width="31.5703125" style="10" customWidth="1"/>
    <col min="9733" max="9733" width="25" style="10" customWidth="1"/>
    <col min="9734" max="9734" width="29" style="10" customWidth="1"/>
    <col min="9735" max="9735" width="24.28515625" style="10" customWidth="1"/>
    <col min="9736" max="9736" width="10.140625" style="10" bestFit="1" customWidth="1"/>
    <col min="9737" max="9985" width="9.140625" style="10"/>
    <col min="9986" max="9986" width="13.28515625" style="10" customWidth="1"/>
    <col min="9987" max="9987" width="90.85546875" style="10" customWidth="1"/>
    <col min="9988" max="9988" width="31.5703125" style="10" customWidth="1"/>
    <col min="9989" max="9989" width="25" style="10" customWidth="1"/>
    <col min="9990" max="9990" width="29" style="10" customWidth="1"/>
    <col min="9991" max="9991" width="24.28515625" style="10" customWidth="1"/>
    <col min="9992" max="9992" width="10.140625" style="10" bestFit="1" customWidth="1"/>
    <col min="9993" max="10241" width="9.140625" style="10"/>
    <col min="10242" max="10242" width="13.28515625" style="10" customWidth="1"/>
    <col min="10243" max="10243" width="90.85546875" style="10" customWidth="1"/>
    <col min="10244" max="10244" width="31.5703125" style="10" customWidth="1"/>
    <col min="10245" max="10245" width="25" style="10" customWidth="1"/>
    <col min="10246" max="10246" width="29" style="10" customWidth="1"/>
    <col min="10247" max="10247" width="24.28515625" style="10" customWidth="1"/>
    <col min="10248" max="10248" width="10.140625" style="10" bestFit="1" customWidth="1"/>
    <col min="10249" max="10497" width="9.140625" style="10"/>
    <col min="10498" max="10498" width="13.28515625" style="10" customWidth="1"/>
    <col min="10499" max="10499" width="90.85546875" style="10" customWidth="1"/>
    <col min="10500" max="10500" width="31.5703125" style="10" customWidth="1"/>
    <col min="10501" max="10501" width="25" style="10" customWidth="1"/>
    <col min="10502" max="10502" width="29" style="10" customWidth="1"/>
    <col min="10503" max="10503" width="24.28515625" style="10" customWidth="1"/>
    <col min="10504" max="10504" width="10.140625" style="10" bestFit="1" customWidth="1"/>
    <col min="10505" max="10753" width="9.140625" style="10"/>
    <col min="10754" max="10754" width="13.28515625" style="10" customWidth="1"/>
    <col min="10755" max="10755" width="90.85546875" style="10" customWidth="1"/>
    <col min="10756" max="10756" width="31.5703125" style="10" customWidth="1"/>
    <col min="10757" max="10757" width="25" style="10" customWidth="1"/>
    <col min="10758" max="10758" width="29" style="10" customWidth="1"/>
    <col min="10759" max="10759" width="24.28515625" style="10" customWidth="1"/>
    <col min="10760" max="10760" width="10.140625" style="10" bestFit="1" customWidth="1"/>
    <col min="10761" max="11009" width="9.140625" style="10"/>
    <col min="11010" max="11010" width="13.28515625" style="10" customWidth="1"/>
    <col min="11011" max="11011" width="90.85546875" style="10" customWidth="1"/>
    <col min="11012" max="11012" width="31.5703125" style="10" customWidth="1"/>
    <col min="11013" max="11013" width="25" style="10" customWidth="1"/>
    <col min="11014" max="11014" width="29" style="10" customWidth="1"/>
    <col min="11015" max="11015" width="24.28515625" style="10" customWidth="1"/>
    <col min="11016" max="11016" width="10.140625" style="10" bestFit="1" customWidth="1"/>
    <col min="11017" max="11265" width="9.140625" style="10"/>
    <col min="11266" max="11266" width="13.28515625" style="10" customWidth="1"/>
    <col min="11267" max="11267" width="90.85546875" style="10" customWidth="1"/>
    <col min="11268" max="11268" width="31.5703125" style="10" customWidth="1"/>
    <col min="11269" max="11269" width="25" style="10" customWidth="1"/>
    <col min="11270" max="11270" width="29" style="10" customWidth="1"/>
    <col min="11271" max="11271" width="24.28515625" style="10" customWidth="1"/>
    <col min="11272" max="11272" width="10.140625" style="10" bestFit="1" customWidth="1"/>
    <col min="11273" max="11521" width="9.140625" style="10"/>
    <col min="11522" max="11522" width="13.28515625" style="10" customWidth="1"/>
    <col min="11523" max="11523" width="90.85546875" style="10" customWidth="1"/>
    <col min="11524" max="11524" width="31.5703125" style="10" customWidth="1"/>
    <col min="11525" max="11525" width="25" style="10" customWidth="1"/>
    <col min="11526" max="11526" width="29" style="10" customWidth="1"/>
    <col min="11527" max="11527" width="24.28515625" style="10" customWidth="1"/>
    <col min="11528" max="11528" width="10.140625" style="10" bestFit="1" customWidth="1"/>
    <col min="11529" max="11777" width="9.140625" style="10"/>
    <col min="11778" max="11778" width="13.28515625" style="10" customWidth="1"/>
    <col min="11779" max="11779" width="90.85546875" style="10" customWidth="1"/>
    <col min="11780" max="11780" width="31.5703125" style="10" customWidth="1"/>
    <col min="11781" max="11781" width="25" style="10" customWidth="1"/>
    <col min="11782" max="11782" width="29" style="10" customWidth="1"/>
    <col min="11783" max="11783" width="24.28515625" style="10" customWidth="1"/>
    <col min="11784" max="11784" width="10.140625" style="10" bestFit="1" customWidth="1"/>
    <col min="11785" max="12033" width="9.140625" style="10"/>
    <col min="12034" max="12034" width="13.28515625" style="10" customWidth="1"/>
    <col min="12035" max="12035" width="90.85546875" style="10" customWidth="1"/>
    <col min="12036" max="12036" width="31.5703125" style="10" customWidth="1"/>
    <col min="12037" max="12037" width="25" style="10" customWidth="1"/>
    <col min="12038" max="12038" width="29" style="10" customWidth="1"/>
    <col min="12039" max="12039" width="24.28515625" style="10" customWidth="1"/>
    <col min="12040" max="12040" width="10.140625" style="10" bestFit="1" customWidth="1"/>
    <col min="12041" max="12289" width="9.140625" style="10"/>
    <col min="12290" max="12290" width="13.28515625" style="10" customWidth="1"/>
    <col min="12291" max="12291" width="90.85546875" style="10" customWidth="1"/>
    <col min="12292" max="12292" width="31.5703125" style="10" customWidth="1"/>
    <col min="12293" max="12293" width="25" style="10" customWidth="1"/>
    <col min="12294" max="12294" width="29" style="10" customWidth="1"/>
    <col min="12295" max="12295" width="24.28515625" style="10" customWidth="1"/>
    <col min="12296" max="12296" width="10.140625" style="10" bestFit="1" customWidth="1"/>
    <col min="12297" max="12545" width="9.140625" style="10"/>
    <col min="12546" max="12546" width="13.28515625" style="10" customWidth="1"/>
    <col min="12547" max="12547" width="90.85546875" style="10" customWidth="1"/>
    <col min="12548" max="12548" width="31.5703125" style="10" customWidth="1"/>
    <col min="12549" max="12549" width="25" style="10" customWidth="1"/>
    <col min="12550" max="12550" width="29" style="10" customWidth="1"/>
    <col min="12551" max="12551" width="24.28515625" style="10" customWidth="1"/>
    <col min="12552" max="12552" width="10.140625" style="10" bestFit="1" customWidth="1"/>
    <col min="12553" max="12801" width="9.140625" style="10"/>
    <col min="12802" max="12802" width="13.28515625" style="10" customWidth="1"/>
    <col min="12803" max="12803" width="90.85546875" style="10" customWidth="1"/>
    <col min="12804" max="12804" width="31.5703125" style="10" customWidth="1"/>
    <col min="12805" max="12805" width="25" style="10" customWidth="1"/>
    <col min="12806" max="12806" width="29" style="10" customWidth="1"/>
    <col min="12807" max="12807" width="24.28515625" style="10" customWidth="1"/>
    <col min="12808" max="12808" width="10.140625" style="10" bestFit="1" customWidth="1"/>
    <col min="12809" max="13057" width="9.140625" style="10"/>
    <col min="13058" max="13058" width="13.28515625" style="10" customWidth="1"/>
    <col min="13059" max="13059" width="90.85546875" style="10" customWidth="1"/>
    <col min="13060" max="13060" width="31.5703125" style="10" customWidth="1"/>
    <col min="13061" max="13061" width="25" style="10" customWidth="1"/>
    <col min="13062" max="13062" width="29" style="10" customWidth="1"/>
    <col min="13063" max="13063" width="24.28515625" style="10" customWidth="1"/>
    <col min="13064" max="13064" width="10.140625" style="10" bestFit="1" customWidth="1"/>
    <col min="13065" max="13313" width="9.140625" style="10"/>
    <col min="13314" max="13314" width="13.28515625" style="10" customWidth="1"/>
    <col min="13315" max="13315" width="90.85546875" style="10" customWidth="1"/>
    <col min="13316" max="13316" width="31.5703125" style="10" customWidth="1"/>
    <col min="13317" max="13317" width="25" style="10" customWidth="1"/>
    <col min="13318" max="13318" width="29" style="10" customWidth="1"/>
    <col min="13319" max="13319" width="24.28515625" style="10" customWidth="1"/>
    <col min="13320" max="13320" width="10.140625" style="10" bestFit="1" customWidth="1"/>
    <col min="13321" max="13569" width="9.140625" style="10"/>
    <col min="13570" max="13570" width="13.28515625" style="10" customWidth="1"/>
    <col min="13571" max="13571" width="90.85546875" style="10" customWidth="1"/>
    <col min="13572" max="13572" width="31.5703125" style="10" customWidth="1"/>
    <col min="13573" max="13573" width="25" style="10" customWidth="1"/>
    <col min="13574" max="13574" width="29" style="10" customWidth="1"/>
    <col min="13575" max="13575" width="24.28515625" style="10" customWidth="1"/>
    <col min="13576" max="13576" width="10.140625" style="10" bestFit="1" customWidth="1"/>
    <col min="13577" max="13825" width="9.140625" style="10"/>
    <col min="13826" max="13826" width="13.28515625" style="10" customWidth="1"/>
    <col min="13827" max="13827" width="90.85546875" style="10" customWidth="1"/>
    <col min="13828" max="13828" width="31.5703125" style="10" customWidth="1"/>
    <col min="13829" max="13829" width="25" style="10" customWidth="1"/>
    <col min="13830" max="13830" width="29" style="10" customWidth="1"/>
    <col min="13831" max="13831" width="24.28515625" style="10" customWidth="1"/>
    <col min="13832" max="13832" width="10.140625" style="10" bestFit="1" customWidth="1"/>
    <col min="13833" max="14081" width="9.140625" style="10"/>
    <col min="14082" max="14082" width="13.28515625" style="10" customWidth="1"/>
    <col min="14083" max="14083" width="90.85546875" style="10" customWidth="1"/>
    <col min="14084" max="14084" width="31.5703125" style="10" customWidth="1"/>
    <col min="14085" max="14085" width="25" style="10" customWidth="1"/>
    <col min="14086" max="14086" width="29" style="10" customWidth="1"/>
    <col min="14087" max="14087" width="24.28515625" style="10" customWidth="1"/>
    <col min="14088" max="14088" width="10.140625" style="10" bestFit="1" customWidth="1"/>
    <col min="14089" max="14337" width="9.140625" style="10"/>
    <col min="14338" max="14338" width="13.28515625" style="10" customWidth="1"/>
    <col min="14339" max="14339" width="90.85546875" style="10" customWidth="1"/>
    <col min="14340" max="14340" width="31.5703125" style="10" customWidth="1"/>
    <col min="14341" max="14341" width="25" style="10" customWidth="1"/>
    <col min="14342" max="14342" width="29" style="10" customWidth="1"/>
    <col min="14343" max="14343" width="24.28515625" style="10" customWidth="1"/>
    <col min="14344" max="14344" width="10.140625" style="10" bestFit="1" customWidth="1"/>
    <col min="14345" max="14593" width="9.140625" style="10"/>
    <col min="14594" max="14594" width="13.28515625" style="10" customWidth="1"/>
    <col min="14595" max="14595" width="90.85546875" style="10" customWidth="1"/>
    <col min="14596" max="14596" width="31.5703125" style="10" customWidth="1"/>
    <col min="14597" max="14597" width="25" style="10" customWidth="1"/>
    <col min="14598" max="14598" width="29" style="10" customWidth="1"/>
    <col min="14599" max="14599" width="24.28515625" style="10" customWidth="1"/>
    <col min="14600" max="14600" width="10.140625" style="10" bestFit="1" customWidth="1"/>
    <col min="14601" max="14849" width="9.140625" style="10"/>
    <col min="14850" max="14850" width="13.28515625" style="10" customWidth="1"/>
    <col min="14851" max="14851" width="90.85546875" style="10" customWidth="1"/>
    <col min="14852" max="14852" width="31.5703125" style="10" customWidth="1"/>
    <col min="14853" max="14853" width="25" style="10" customWidth="1"/>
    <col min="14854" max="14854" width="29" style="10" customWidth="1"/>
    <col min="14855" max="14855" width="24.28515625" style="10" customWidth="1"/>
    <col min="14856" max="14856" width="10.140625" style="10" bestFit="1" customWidth="1"/>
    <col min="14857" max="15105" width="9.140625" style="10"/>
    <col min="15106" max="15106" width="13.28515625" style="10" customWidth="1"/>
    <col min="15107" max="15107" width="90.85546875" style="10" customWidth="1"/>
    <col min="15108" max="15108" width="31.5703125" style="10" customWidth="1"/>
    <col min="15109" max="15109" width="25" style="10" customWidth="1"/>
    <col min="15110" max="15110" width="29" style="10" customWidth="1"/>
    <col min="15111" max="15111" width="24.28515625" style="10" customWidth="1"/>
    <col min="15112" max="15112" width="10.140625" style="10" bestFit="1" customWidth="1"/>
    <col min="15113" max="15361" width="9.140625" style="10"/>
    <col min="15362" max="15362" width="13.28515625" style="10" customWidth="1"/>
    <col min="15363" max="15363" width="90.85546875" style="10" customWidth="1"/>
    <col min="15364" max="15364" width="31.5703125" style="10" customWidth="1"/>
    <col min="15365" max="15365" width="25" style="10" customWidth="1"/>
    <col min="15366" max="15366" width="29" style="10" customWidth="1"/>
    <col min="15367" max="15367" width="24.28515625" style="10" customWidth="1"/>
    <col min="15368" max="15368" width="10.140625" style="10" bestFit="1" customWidth="1"/>
    <col min="15369" max="15617" width="9.140625" style="10"/>
    <col min="15618" max="15618" width="13.28515625" style="10" customWidth="1"/>
    <col min="15619" max="15619" width="90.85546875" style="10" customWidth="1"/>
    <col min="15620" max="15620" width="31.5703125" style="10" customWidth="1"/>
    <col min="15621" max="15621" width="25" style="10" customWidth="1"/>
    <col min="15622" max="15622" width="29" style="10" customWidth="1"/>
    <col min="15623" max="15623" width="24.28515625" style="10" customWidth="1"/>
    <col min="15624" max="15624" width="10.140625" style="10" bestFit="1" customWidth="1"/>
    <col min="15625" max="15873" width="9.140625" style="10"/>
    <col min="15874" max="15874" width="13.28515625" style="10" customWidth="1"/>
    <col min="15875" max="15875" width="90.85546875" style="10" customWidth="1"/>
    <col min="15876" max="15876" width="31.5703125" style="10" customWidth="1"/>
    <col min="15877" max="15877" width="25" style="10" customWidth="1"/>
    <col min="15878" max="15878" width="29" style="10" customWidth="1"/>
    <col min="15879" max="15879" width="24.28515625" style="10" customWidth="1"/>
    <col min="15880" max="15880" width="10.140625" style="10" bestFit="1" customWidth="1"/>
    <col min="15881" max="16129" width="9.140625" style="10"/>
    <col min="16130" max="16130" width="13.28515625" style="10" customWidth="1"/>
    <col min="16131" max="16131" width="90.85546875" style="10" customWidth="1"/>
    <col min="16132" max="16132" width="31.5703125" style="10" customWidth="1"/>
    <col min="16133" max="16133" width="25" style="10" customWidth="1"/>
    <col min="16134" max="16134" width="29" style="10" customWidth="1"/>
    <col min="16135" max="16135" width="24.28515625" style="10" customWidth="1"/>
    <col min="16136" max="16136" width="10.140625" style="10" bestFit="1" customWidth="1"/>
    <col min="16137" max="16384" width="9.140625" style="10"/>
  </cols>
  <sheetData>
    <row r="1" spans="2:8" ht="18.75" x14ac:dyDescent="0.3">
      <c r="B1" s="132"/>
      <c r="C1" s="11" t="str">
        <f>C83</f>
        <v>Primăria Câmpulung Molodovenesc</v>
      </c>
      <c r="D1" s="12"/>
      <c r="E1" s="12"/>
      <c r="F1" s="186" t="s">
        <v>107</v>
      </c>
      <c r="G1" s="186"/>
    </row>
    <row r="2" spans="2:8" ht="18.75" x14ac:dyDescent="0.3">
      <c r="B2" s="132"/>
      <c r="C2" s="11"/>
      <c r="D2" s="12"/>
      <c r="E2" s="12"/>
      <c r="F2" s="13"/>
      <c r="G2" s="10"/>
    </row>
    <row r="3" spans="2:8" x14ac:dyDescent="0.25">
      <c r="B3" s="187" t="s">
        <v>113</v>
      </c>
      <c r="C3" s="187"/>
      <c r="D3" s="187"/>
      <c r="E3" s="187"/>
      <c r="F3" s="187"/>
      <c r="G3" s="187"/>
      <c r="H3" s="15"/>
    </row>
    <row r="4" spans="2:8" x14ac:dyDescent="0.25">
      <c r="B4" s="187" t="s">
        <v>114</v>
      </c>
      <c r="C4" s="187"/>
      <c r="D4" s="187"/>
      <c r="E4" s="187"/>
      <c r="F4" s="187"/>
      <c r="G4" s="187"/>
      <c r="H4" s="15"/>
    </row>
    <row r="5" spans="2:8" x14ac:dyDescent="0.25">
      <c r="B5" s="188" t="s">
        <v>0</v>
      </c>
      <c r="C5" s="188"/>
      <c r="D5" s="188"/>
      <c r="E5" s="188"/>
      <c r="F5" s="188"/>
      <c r="G5" s="188"/>
      <c r="H5" s="15"/>
    </row>
    <row r="6" spans="2:8" ht="44.25" customHeight="1" thickBot="1" x14ac:dyDescent="0.3">
      <c r="B6" s="189" t="s">
        <v>112</v>
      </c>
      <c r="C6" s="189"/>
      <c r="D6" s="189"/>
      <c r="E6" s="189"/>
      <c r="F6" s="189"/>
      <c r="G6" s="189"/>
    </row>
    <row r="7" spans="2:8" ht="44.25" customHeight="1" thickBot="1" x14ac:dyDescent="0.3">
      <c r="B7" s="183" t="s">
        <v>109</v>
      </c>
      <c r="C7" s="184"/>
      <c r="D7" s="184"/>
      <c r="E7" s="184"/>
      <c r="F7" s="184"/>
      <c r="G7" s="185"/>
    </row>
    <row r="8" spans="2:8" ht="18.75" thickBot="1" x14ac:dyDescent="0.3">
      <c r="B8" s="16" t="s">
        <v>1</v>
      </c>
      <c r="C8" s="193" t="s">
        <v>2</v>
      </c>
      <c r="D8" s="196"/>
      <c r="E8" s="197"/>
      <c r="F8" s="197"/>
      <c r="G8" s="198" t="s">
        <v>3</v>
      </c>
    </row>
    <row r="9" spans="2:8" ht="72.75" customHeight="1" thickBot="1" x14ac:dyDescent="0.3">
      <c r="B9" s="18"/>
      <c r="C9" s="194"/>
      <c r="D9" s="19" t="s">
        <v>4</v>
      </c>
      <c r="E9" s="20" t="s">
        <v>5</v>
      </c>
      <c r="F9" s="19" t="s">
        <v>6</v>
      </c>
      <c r="G9" s="199"/>
    </row>
    <row r="10" spans="2:8" ht="18.75" thickBot="1" x14ac:dyDescent="0.3">
      <c r="B10" s="18" t="s">
        <v>7</v>
      </c>
      <c r="C10" s="195"/>
      <c r="D10" s="21" t="s">
        <v>8</v>
      </c>
      <c r="E10" s="22" t="s">
        <v>9</v>
      </c>
      <c r="F10" s="23" t="s">
        <v>10</v>
      </c>
      <c r="G10" s="24"/>
    </row>
    <row r="11" spans="2:8" ht="18.75" thickBot="1" x14ac:dyDescent="0.3">
      <c r="B11" s="25">
        <v>1</v>
      </c>
      <c r="C11" s="17">
        <v>2</v>
      </c>
      <c r="D11" s="25">
        <v>3</v>
      </c>
      <c r="E11" s="22">
        <v>5</v>
      </c>
      <c r="F11" s="23">
        <v>6</v>
      </c>
      <c r="G11" s="22">
        <v>7</v>
      </c>
    </row>
    <row r="12" spans="2:8" ht="23.25" customHeight="1" x14ac:dyDescent="0.25">
      <c r="B12" s="200" t="s">
        <v>11</v>
      </c>
      <c r="C12" s="189"/>
      <c r="D12" s="189"/>
      <c r="E12" s="189"/>
      <c r="F12" s="189"/>
      <c r="G12" s="201"/>
    </row>
    <row r="13" spans="2:8" ht="12.75" customHeight="1" thickBot="1" x14ac:dyDescent="0.3">
      <c r="B13" s="200"/>
      <c r="C13" s="189"/>
      <c r="D13" s="189"/>
      <c r="E13" s="189"/>
      <c r="F13" s="189"/>
      <c r="G13" s="201"/>
    </row>
    <row r="14" spans="2:8" x14ac:dyDescent="0.25">
      <c r="B14" s="86" t="s">
        <v>12</v>
      </c>
      <c r="C14" s="87" t="s">
        <v>13</v>
      </c>
      <c r="D14" s="175">
        <f>'[1]Cap 1'!D10</f>
        <v>0</v>
      </c>
      <c r="E14" s="175">
        <f>D14*0.19</f>
        <v>0</v>
      </c>
      <c r="F14" s="175">
        <f>D14</f>
        <v>0</v>
      </c>
      <c r="G14" s="171" t="s">
        <v>14</v>
      </c>
    </row>
    <row r="15" spans="2:8" x14ac:dyDescent="0.25">
      <c r="B15" s="26" t="s">
        <v>15</v>
      </c>
      <c r="C15" s="84" t="s">
        <v>16</v>
      </c>
      <c r="D15" s="176">
        <f>'[1]Cap 1'!D15</f>
        <v>0</v>
      </c>
      <c r="E15" s="176">
        <f>D16*0.19</f>
        <v>0</v>
      </c>
      <c r="F15" s="176">
        <f>D16*1.19</f>
        <v>0</v>
      </c>
      <c r="G15" s="152" t="s">
        <v>14</v>
      </c>
    </row>
    <row r="16" spans="2:8" x14ac:dyDescent="0.25">
      <c r="B16" s="26" t="s">
        <v>17</v>
      </c>
      <c r="C16" s="85" t="s">
        <v>18</v>
      </c>
      <c r="D16" s="176">
        <f>'[1]Cap 1'!D20</f>
        <v>0</v>
      </c>
      <c r="E16" s="176">
        <v>0</v>
      </c>
      <c r="F16" s="176">
        <v>0</v>
      </c>
      <c r="G16" s="152" t="s">
        <v>14</v>
      </c>
    </row>
    <row r="17" spans="2:13" ht="20.25" customHeight="1" x14ac:dyDescent="0.25">
      <c r="B17" s="26" t="s">
        <v>19</v>
      </c>
      <c r="C17" s="85" t="s">
        <v>20</v>
      </c>
      <c r="D17" s="151">
        <v>0</v>
      </c>
      <c r="E17" s="151">
        <f>D17*0.24</f>
        <v>0</v>
      </c>
      <c r="F17" s="151">
        <f>D17*1.24</f>
        <v>0</v>
      </c>
      <c r="G17" s="152" t="s">
        <v>14</v>
      </c>
    </row>
    <row r="18" spans="2:13" ht="18.75" thickBot="1" x14ac:dyDescent="0.3">
      <c r="B18" s="88"/>
      <c r="C18" s="89" t="s">
        <v>21</v>
      </c>
      <c r="D18" s="90">
        <f>SUM(D14:D17)</f>
        <v>0</v>
      </c>
      <c r="E18" s="90">
        <f>E14+E15+E17</f>
        <v>0</v>
      </c>
      <c r="F18" s="90">
        <f>SUM(F14:F17)</f>
        <v>0</v>
      </c>
      <c r="G18" s="91"/>
    </row>
    <row r="19" spans="2:13" ht="45.75" customHeight="1" thickBot="1" x14ac:dyDescent="0.3">
      <c r="B19" s="202" t="s">
        <v>22</v>
      </c>
      <c r="C19" s="203"/>
      <c r="D19" s="203"/>
      <c r="E19" s="203"/>
      <c r="F19" s="203"/>
      <c r="G19" s="204"/>
    </row>
    <row r="20" spans="2:13" x14ac:dyDescent="0.25">
      <c r="B20" s="103" t="s">
        <v>23</v>
      </c>
      <c r="C20" s="87" t="s">
        <v>24</v>
      </c>
      <c r="D20" s="104">
        <v>0</v>
      </c>
      <c r="E20" s="104">
        <f>D20*19/100</f>
        <v>0</v>
      </c>
      <c r="F20" s="104">
        <f>D20+E20</f>
        <v>0</v>
      </c>
      <c r="G20" s="105" t="s">
        <v>25</v>
      </c>
    </row>
    <row r="21" spans="2:13" ht="18.75" thickBot="1" x14ac:dyDescent="0.3">
      <c r="B21" s="28"/>
      <c r="C21" s="99" t="s">
        <v>26</v>
      </c>
      <c r="D21" s="100">
        <f>D20</f>
        <v>0</v>
      </c>
      <c r="E21" s="100">
        <f>E20</f>
        <v>0</v>
      </c>
      <c r="F21" s="101">
        <f>F20</f>
        <v>0</v>
      </c>
      <c r="G21" s="106"/>
    </row>
    <row r="22" spans="2:13" ht="18.75" thickBot="1" x14ac:dyDescent="0.3">
      <c r="B22" s="205" t="s">
        <v>27</v>
      </c>
      <c r="C22" s="206"/>
      <c r="D22" s="206"/>
      <c r="E22" s="206"/>
      <c r="F22" s="206"/>
      <c r="G22" s="102"/>
    </row>
    <row r="23" spans="2:13" ht="18.75" thickBot="1" x14ac:dyDescent="0.3">
      <c r="B23" s="92" t="s">
        <v>28</v>
      </c>
      <c r="C23" s="93" t="s">
        <v>29</v>
      </c>
      <c r="D23" s="168">
        <f>D24+D25+D26</f>
        <v>1109</v>
      </c>
      <c r="E23" s="168">
        <f>E24+E25+E26</f>
        <v>210.71</v>
      </c>
      <c r="F23" s="169">
        <f>F24+F25+F26</f>
        <v>1319.71</v>
      </c>
      <c r="G23" s="170" t="s">
        <v>14</v>
      </c>
    </row>
    <row r="24" spans="2:13" ht="18.75" x14ac:dyDescent="0.3">
      <c r="B24" s="48"/>
      <c r="C24" s="96" t="s">
        <v>30</v>
      </c>
      <c r="D24" s="133">
        <v>1109</v>
      </c>
      <c r="E24" s="134">
        <f>D24*0.19</f>
        <v>210.71</v>
      </c>
      <c r="F24" s="134">
        <f>E24+D24</f>
        <v>1319.71</v>
      </c>
      <c r="G24" s="171" t="s">
        <v>14</v>
      </c>
    </row>
    <row r="25" spans="2:13" ht="18.75" x14ac:dyDescent="0.3">
      <c r="B25" s="51"/>
      <c r="C25" s="41" t="s">
        <v>31</v>
      </c>
      <c r="D25" s="135">
        <v>0</v>
      </c>
      <c r="E25" s="136">
        <f>D25*0.19</f>
        <v>0</v>
      </c>
      <c r="F25" s="136">
        <f>E25+D25</f>
        <v>0</v>
      </c>
      <c r="G25" s="152" t="s">
        <v>14</v>
      </c>
      <c r="K25" s="207"/>
      <c r="L25" s="207"/>
      <c r="M25" s="207"/>
    </row>
    <row r="26" spans="2:13" ht="19.5" thickBot="1" x14ac:dyDescent="0.35">
      <c r="B26" s="97"/>
      <c r="C26" s="98" t="s">
        <v>32</v>
      </c>
      <c r="D26" s="137">
        <v>0</v>
      </c>
      <c r="E26" s="138">
        <f>D26*0.19</f>
        <v>0</v>
      </c>
      <c r="F26" s="138">
        <f>E26+D26</f>
        <v>0</v>
      </c>
      <c r="G26" s="174" t="s">
        <v>14</v>
      </c>
    </row>
    <row r="27" spans="2:13" ht="43.5" customHeight="1" thickBot="1" x14ac:dyDescent="0.3">
      <c r="B27" s="94" t="s">
        <v>33</v>
      </c>
      <c r="C27" s="95" t="s">
        <v>34</v>
      </c>
      <c r="D27" s="139">
        <v>0</v>
      </c>
      <c r="E27" s="140">
        <v>0</v>
      </c>
      <c r="F27" s="141">
        <v>0</v>
      </c>
      <c r="G27" s="142" t="s">
        <v>14</v>
      </c>
    </row>
    <row r="28" spans="2:13" ht="18.75" thickBot="1" x14ac:dyDescent="0.3">
      <c r="B28" s="29" t="s">
        <v>35</v>
      </c>
      <c r="C28" s="31" t="s">
        <v>36</v>
      </c>
      <c r="D28" s="143">
        <v>14192</v>
      </c>
      <c r="E28" s="144">
        <f>D28*0.19</f>
        <v>2696.48</v>
      </c>
      <c r="F28" s="145">
        <f>D28+E28</f>
        <v>16888.48</v>
      </c>
      <c r="G28" s="146" t="s">
        <v>14</v>
      </c>
    </row>
    <row r="29" spans="2:13" ht="49.5" customHeight="1" thickBot="1" x14ac:dyDescent="0.3">
      <c r="B29" s="29" t="s">
        <v>37</v>
      </c>
      <c r="C29" s="32" t="s">
        <v>38</v>
      </c>
      <c r="D29" s="147">
        <v>0</v>
      </c>
      <c r="E29" s="148">
        <f>(D29*0.24)</f>
        <v>0</v>
      </c>
      <c r="F29" s="145">
        <f>D29+E29</f>
        <v>0</v>
      </c>
      <c r="G29" s="146" t="s">
        <v>14</v>
      </c>
    </row>
    <row r="30" spans="2:13" ht="18.75" thickBot="1" x14ac:dyDescent="0.3">
      <c r="B30" s="92" t="s">
        <v>39</v>
      </c>
      <c r="C30" s="93" t="s">
        <v>40</v>
      </c>
      <c r="D30" s="107">
        <f>D31+D32+D33+D34+D35+D36</f>
        <v>123092.3</v>
      </c>
      <c r="E30" s="107">
        <f>E31+E32+E33+E34+E35+E36</f>
        <v>23387.537</v>
      </c>
      <c r="F30" s="108">
        <f>F31+F32+F33+F34+F35+F36</f>
        <v>146479.837</v>
      </c>
      <c r="G30" s="72" t="s">
        <v>25</v>
      </c>
    </row>
    <row r="31" spans="2:13" ht="18.75" x14ac:dyDescent="0.3">
      <c r="B31" s="48"/>
      <c r="C31" s="96" t="s">
        <v>41</v>
      </c>
      <c r="D31" s="113">
        <v>0</v>
      </c>
      <c r="E31" s="114">
        <f>D31*0.19</f>
        <v>0</v>
      </c>
      <c r="F31" s="50">
        <f t="shared" ref="F31:F37" si="0">E31+D31</f>
        <v>0</v>
      </c>
      <c r="G31" s="105" t="s">
        <v>25</v>
      </c>
    </row>
    <row r="32" spans="2:13" ht="18.75" x14ac:dyDescent="0.25">
      <c r="B32" s="51"/>
      <c r="C32" s="112" t="s">
        <v>42</v>
      </c>
      <c r="D32" s="149">
        <v>0</v>
      </c>
      <c r="E32" s="150">
        <f>D32*0.19</f>
        <v>0</v>
      </c>
      <c r="F32" s="151">
        <f t="shared" si="0"/>
        <v>0</v>
      </c>
      <c r="G32" s="152" t="s">
        <v>14</v>
      </c>
    </row>
    <row r="33" spans="2:9" ht="37.5" x14ac:dyDescent="0.3">
      <c r="B33" s="51"/>
      <c r="C33" s="42" t="s">
        <v>43</v>
      </c>
      <c r="D33" s="153">
        <v>11090</v>
      </c>
      <c r="E33" s="150">
        <f>D33*19/100</f>
        <v>2107.1</v>
      </c>
      <c r="F33" s="151">
        <f t="shared" si="0"/>
        <v>13197.1</v>
      </c>
      <c r="G33" s="152" t="s">
        <v>14</v>
      </c>
    </row>
    <row r="34" spans="2:9" ht="37.5" x14ac:dyDescent="0.3">
      <c r="B34" s="51"/>
      <c r="C34" s="42" t="s">
        <v>44</v>
      </c>
      <c r="D34" s="110">
        <v>0</v>
      </c>
      <c r="E34" s="111">
        <v>0</v>
      </c>
      <c r="F34" s="53">
        <f t="shared" si="0"/>
        <v>0</v>
      </c>
      <c r="G34" s="115" t="s">
        <v>25</v>
      </c>
    </row>
    <row r="35" spans="2:9" ht="37.5" x14ac:dyDescent="0.3">
      <c r="B35" s="51"/>
      <c r="C35" s="42" t="s">
        <v>45</v>
      </c>
      <c r="D35" s="110">
        <v>0</v>
      </c>
      <c r="E35" s="111">
        <f>D35*0.19</f>
        <v>0</v>
      </c>
      <c r="F35" s="53">
        <f t="shared" si="0"/>
        <v>0</v>
      </c>
      <c r="G35" s="115" t="s">
        <v>25</v>
      </c>
    </row>
    <row r="36" spans="2:9" ht="19.5" thickBot="1" x14ac:dyDescent="0.35">
      <c r="B36" s="97"/>
      <c r="C36" s="98" t="s">
        <v>46</v>
      </c>
      <c r="D36" s="116">
        <v>112002.3</v>
      </c>
      <c r="E36" s="117">
        <f>D36*0.19</f>
        <v>21280.437000000002</v>
      </c>
      <c r="F36" s="118">
        <f t="shared" si="0"/>
        <v>133282.73699999999</v>
      </c>
      <c r="G36" s="91" t="s">
        <v>25</v>
      </c>
    </row>
    <row r="37" spans="2:9" ht="18.75" thickBot="1" x14ac:dyDescent="0.3">
      <c r="B37" s="94" t="s">
        <v>47</v>
      </c>
      <c r="C37" s="109" t="s">
        <v>48</v>
      </c>
      <c r="D37" s="140">
        <v>0</v>
      </c>
      <c r="E37" s="158">
        <f>D37*0.19</f>
        <v>0</v>
      </c>
      <c r="F37" s="141">
        <f t="shared" si="0"/>
        <v>0</v>
      </c>
      <c r="G37" s="142" t="s">
        <v>14</v>
      </c>
    </row>
    <row r="38" spans="2:9" ht="18.75" thickBot="1" x14ac:dyDescent="0.3">
      <c r="B38" s="29" t="s">
        <v>49</v>
      </c>
      <c r="C38" s="37" t="s">
        <v>50</v>
      </c>
      <c r="D38" s="144">
        <f>D39+D40</f>
        <v>0</v>
      </c>
      <c r="E38" s="144">
        <f>E39+E40</f>
        <v>0</v>
      </c>
      <c r="F38" s="145">
        <f>F39+F40</f>
        <v>0</v>
      </c>
      <c r="G38" s="146" t="s">
        <v>14</v>
      </c>
    </row>
    <row r="39" spans="2:9" ht="18.75" x14ac:dyDescent="0.3">
      <c r="B39" s="30"/>
      <c r="C39" s="38" t="s">
        <v>51</v>
      </c>
      <c r="D39" s="159">
        <v>0</v>
      </c>
      <c r="E39" s="160">
        <f>D39*0.19</f>
        <v>0</v>
      </c>
      <c r="F39" s="161">
        <f>E39+D39</f>
        <v>0</v>
      </c>
      <c r="G39" s="146" t="s">
        <v>14</v>
      </c>
    </row>
    <row r="40" spans="2:9" ht="19.5" thickBot="1" x14ac:dyDescent="0.35">
      <c r="B40" s="36"/>
      <c r="C40" s="39" t="s">
        <v>52</v>
      </c>
      <c r="D40" s="162">
        <f>'[1]Cap 3'!D29</f>
        <v>0</v>
      </c>
      <c r="E40" s="163">
        <v>0</v>
      </c>
      <c r="F40" s="164">
        <v>0</v>
      </c>
      <c r="G40" s="146" t="s">
        <v>14</v>
      </c>
    </row>
    <row r="41" spans="2:9" ht="18.75" thickBot="1" x14ac:dyDescent="0.3">
      <c r="B41" s="29" t="s">
        <v>53</v>
      </c>
      <c r="C41" s="37" t="s">
        <v>54</v>
      </c>
      <c r="D41" s="144">
        <f>D42+D45</f>
        <v>31244.7</v>
      </c>
      <c r="E41" s="144">
        <f>E42+E45</f>
        <v>5936.4930000000004</v>
      </c>
      <c r="F41" s="145">
        <f>F42+F45</f>
        <v>37181.192999999999</v>
      </c>
      <c r="G41" s="146" t="s">
        <v>14</v>
      </c>
    </row>
    <row r="42" spans="2:9" x14ac:dyDescent="0.25">
      <c r="B42" s="30"/>
      <c r="C42" s="40" t="s">
        <v>55</v>
      </c>
      <c r="D42" s="154">
        <f>D43+D44</f>
        <v>12444.7</v>
      </c>
      <c r="E42" s="155">
        <f>E43+E44</f>
        <v>2364.4930000000004</v>
      </c>
      <c r="F42" s="165">
        <f>F43+F44</f>
        <v>14809.192999999999</v>
      </c>
      <c r="G42" s="146" t="s">
        <v>14</v>
      </c>
    </row>
    <row r="43" spans="2:9" ht="18.75" x14ac:dyDescent="0.3">
      <c r="B43" s="36"/>
      <c r="C43" s="41" t="s">
        <v>56</v>
      </c>
      <c r="D43" s="135">
        <v>8711.2900000000009</v>
      </c>
      <c r="E43" s="156">
        <f>D43*0.19</f>
        <v>1655.1451000000002</v>
      </c>
      <c r="F43" s="166">
        <f>E43+D43</f>
        <v>10366.435100000001</v>
      </c>
      <c r="G43" s="146" t="s">
        <v>14</v>
      </c>
    </row>
    <row r="44" spans="2:9" ht="56.25" x14ac:dyDescent="0.3">
      <c r="B44" s="36"/>
      <c r="C44" s="42" t="s">
        <v>57</v>
      </c>
      <c r="D44" s="135">
        <v>3733.41</v>
      </c>
      <c r="E44" s="156">
        <f>D44*0.19</f>
        <v>709.34789999999998</v>
      </c>
      <c r="F44" s="166">
        <f>E44+D44</f>
        <v>4442.7578999999996</v>
      </c>
      <c r="G44" s="146" t="s">
        <v>14</v>
      </c>
    </row>
    <row r="45" spans="2:9" ht="19.5" thickBot="1" x14ac:dyDescent="0.35">
      <c r="B45" s="36"/>
      <c r="C45" s="43" t="s">
        <v>58</v>
      </c>
      <c r="D45" s="157">
        <v>18800</v>
      </c>
      <c r="E45" s="156">
        <f>D45*0.19</f>
        <v>3572</v>
      </c>
      <c r="F45" s="166">
        <f>E45+D45</f>
        <v>22372</v>
      </c>
      <c r="G45" s="146" t="s">
        <v>14</v>
      </c>
    </row>
    <row r="46" spans="2:9" ht="18.75" thickBot="1" x14ac:dyDescent="0.3">
      <c r="B46" s="44"/>
      <c r="C46" s="45" t="s">
        <v>59</v>
      </c>
      <c r="D46" s="46">
        <f>D23+D27+D28+D29+D30+D37+D38+D41</f>
        <v>169638</v>
      </c>
      <c r="E46" s="46">
        <f>E23+E27+E28+E29+E30+E37+E38+E41</f>
        <v>32231.22</v>
      </c>
      <c r="F46" s="47">
        <f>F23+F27+F28+F29+F30+F37+F38+F41</f>
        <v>201869.22</v>
      </c>
      <c r="G46" s="27"/>
      <c r="I46" s="81"/>
    </row>
    <row r="47" spans="2:9" ht="18.75" thickBot="1" x14ac:dyDescent="0.3">
      <c r="B47" s="208" t="s">
        <v>60</v>
      </c>
      <c r="C47" s="209"/>
      <c r="D47" s="209"/>
      <c r="E47" s="209"/>
      <c r="F47" s="209"/>
      <c r="G47" s="210"/>
    </row>
    <row r="48" spans="2:9" x14ac:dyDescent="0.25">
      <c r="B48" s="48" t="s">
        <v>61</v>
      </c>
      <c r="C48" s="49" t="s">
        <v>62</v>
      </c>
      <c r="D48" s="50">
        <f>D49+D50</f>
        <v>1821386.67</v>
      </c>
      <c r="E48" s="50">
        <f t="shared" ref="E48:E55" si="1">D48*0.19</f>
        <v>346063.46730000002</v>
      </c>
      <c r="F48" s="50">
        <f>D48+E48</f>
        <v>2167450.1373000001</v>
      </c>
      <c r="G48" s="105" t="s">
        <v>25</v>
      </c>
    </row>
    <row r="49" spans="2:16" x14ac:dyDescent="0.25">
      <c r="B49" s="119" t="s">
        <v>63</v>
      </c>
      <c r="C49" s="52" t="s">
        <v>62</v>
      </c>
      <c r="D49" s="53">
        <v>1821386.67</v>
      </c>
      <c r="E49" s="53">
        <f>D49*19/100</f>
        <v>346063.46729999996</v>
      </c>
      <c r="F49" s="53">
        <f>D49+E49</f>
        <v>2167450.1373000001</v>
      </c>
      <c r="G49" s="115" t="s">
        <v>25</v>
      </c>
    </row>
    <row r="50" spans="2:16" hidden="1" x14ac:dyDescent="0.25">
      <c r="B50" s="119" t="s">
        <v>64</v>
      </c>
      <c r="C50" s="52" t="s">
        <v>111</v>
      </c>
      <c r="D50" s="181">
        <v>0</v>
      </c>
      <c r="E50" s="181">
        <f>D50*19/100</f>
        <v>0</v>
      </c>
      <c r="F50" s="181">
        <f>D50+E50</f>
        <v>0</v>
      </c>
      <c r="G50" s="182" t="s">
        <v>25</v>
      </c>
    </row>
    <row r="51" spans="2:16" x14ac:dyDescent="0.25">
      <c r="B51" s="51" t="s">
        <v>65</v>
      </c>
      <c r="C51" s="52" t="s">
        <v>66</v>
      </c>
      <c r="D51" s="53">
        <f>'[1]Cap 4'!D12</f>
        <v>0</v>
      </c>
      <c r="E51" s="53">
        <f t="shared" si="1"/>
        <v>0</v>
      </c>
      <c r="F51" s="53">
        <f>D51+E51</f>
        <v>0</v>
      </c>
      <c r="G51" s="115" t="s">
        <v>25</v>
      </c>
    </row>
    <row r="52" spans="2:16" ht="23.25" customHeight="1" x14ac:dyDescent="0.25">
      <c r="B52" s="51" t="s">
        <v>67</v>
      </c>
      <c r="C52" s="54" t="s">
        <v>68</v>
      </c>
      <c r="D52" s="53">
        <v>140105.92000000001</v>
      </c>
      <c r="E52" s="53">
        <f t="shared" si="1"/>
        <v>26620.124800000001</v>
      </c>
      <c r="F52" s="53">
        <f>D52+E52</f>
        <v>166726.0448</v>
      </c>
      <c r="G52" s="115" t="s">
        <v>25</v>
      </c>
    </row>
    <row r="53" spans="2:16" ht="22.5" customHeight="1" x14ac:dyDescent="0.25">
      <c r="B53" s="55" t="s">
        <v>69</v>
      </c>
      <c r="C53" s="56" t="s">
        <v>70</v>
      </c>
      <c r="D53" s="53">
        <v>0</v>
      </c>
      <c r="E53" s="53">
        <f t="shared" si="1"/>
        <v>0</v>
      </c>
      <c r="F53" s="53">
        <f>(D53+E53)</f>
        <v>0</v>
      </c>
      <c r="G53" s="115" t="s">
        <v>25</v>
      </c>
    </row>
    <row r="54" spans="2:16" x14ac:dyDescent="0.25">
      <c r="B54" s="55" t="s">
        <v>71</v>
      </c>
      <c r="C54" s="57" t="s">
        <v>72</v>
      </c>
      <c r="D54" s="53">
        <f>'[1]Cap 4'!D16</f>
        <v>0</v>
      </c>
      <c r="E54" s="53">
        <f t="shared" si="1"/>
        <v>0</v>
      </c>
      <c r="F54" s="53">
        <f>(D54+E54)</f>
        <v>0</v>
      </c>
      <c r="G54" s="115" t="s">
        <v>25</v>
      </c>
      <c r="J54" s="81"/>
    </row>
    <row r="55" spans="2:16" ht="18.75" thickBot="1" x14ac:dyDescent="0.3">
      <c r="B55" s="120" t="s">
        <v>73</v>
      </c>
      <c r="C55" s="121" t="s">
        <v>74</v>
      </c>
      <c r="D55" s="118">
        <f>'[1]Cap 4'!D17</f>
        <v>0</v>
      </c>
      <c r="E55" s="118">
        <f t="shared" si="1"/>
        <v>0</v>
      </c>
      <c r="F55" s="118">
        <v>0</v>
      </c>
      <c r="G55" s="91" t="s">
        <v>25</v>
      </c>
    </row>
    <row r="56" spans="2:16" ht="18.75" thickBot="1" x14ac:dyDescent="0.3">
      <c r="B56" s="58"/>
      <c r="C56" s="59" t="s">
        <v>75</v>
      </c>
      <c r="D56" s="60">
        <f>D48+D51+D52+D53+D54+D55</f>
        <v>1961492.5899999999</v>
      </c>
      <c r="E56" s="60">
        <f>D56*19/100</f>
        <v>372683.59209999995</v>
      </c>
      <c r="F56" s="61">
        <f>D56+E56</f>
        <v>2334176.1820999999</v>
      </c>
      <c r="G56" s="24"/>
    </row>
    <row r="57" spans="2:16" ht="18.75" thickBot="1" x14ac:dyDescent="0.3">
      <c r="B57" s="208" t="s">
        <v>76</v>
      </c>
      <c r="C57" s="209"/>
      <c r="D57" s="209"/>
      <c r="E57" s="209"/>
      <c r="F57" s="209"/>
      <c r="G57" s="210"/>
    </row>
    <row r="58" spans="2:16" ht="18.75" thickBot="1" x14ac:dyDescent="0.3">
      <c r="B58" s="62" t="s">
        <v>77</v>
      </c>
      <c r="C58" s="63" t="s">
        <v>78</v>
      </c>
      <c r="D58" s="33">
        <v>0</v>
      </c>
      <c r="E58" s="33">
        <f>E59+E60</f>
        <v>0</v>
      </c>
      <c r="F58" s="34">
        <f>F59+F60</f>
        <v>0</v>
      </c>
      <c r="G58" s="27"/>
    </row>
    <row r="59" spans="2:16" ht="37.5" x14ac:dyDescent="0.3">
      <c r="B59" s="64"/>
      <c r="C59" s="65" t="s">
        <v>79</v>
      </c>
      <c r="D59" s="66">
        <v>0</v>
      </c>
      <c r="E59" s="66">
        <f>D59*0.19</f>
        <v>0</v>
      </c>
      <c r="F59" s="67">
        <f>E59+D59</f>
        <v>0</v>
      </c>
      <c r="G59" s="27" t="s">
        <v>25</v>
      </c>
    </row>
    <row r="60" spans="2:16" ht="19.5" thickBot="1" x14ac:dyDescent="0.35">
      <c r="B60" s="64"/>
      <c r="C60" s="68" t="s">
        <v>80</v>
      </c>
      <c r="D60" s="159">
        <v>0</v>
      </c>
      <c r="E60" s="167">
        <f>D60*0.19</f>
        <v>0</v>
      </c>
      <c r="F60" s="161">
        <f>E60+D60</f>
        <v>0</v>
      </c>
      <c r="G60" s="146" t="s">
        <v>14</v>
      </c>
    </row>
    <row r="61" spans="2:16" ht="24.75" customHeight="1" thickBot="1" x14ac:dyDescent="0.3">
      <c r="B61" s="122" t="s">
        <v>81</v>
      </c>
      <c r="C61" s="123" t="s">
        <v>82</v>
      </c>
      <c r="D61" s="168">
        <f>D62+D63+D64+D65+D66</f>
        <v>20035.253369999999</v>
      </c>
      <c r="E61" s="168">
        <f>E62+E63+E64+E65+E66</f>
        <v>0</v>
      </c>
      <c r="F61" s="169">
        <f>F62+F63+F64+F65+F66</f>
        <v>20035.253369999999</v>
      </c>
      <c r="G61" s="170" t="s">
        <v>14</v>
      </c>
    </row>
    <row r="62" spans="2:16" ht="36" customHeight="1" x14ac:dyDescent="0.3">
      <c r="B62" s="124"/>
      <c r="C62" s="125" t="s">
        <v>83</v>
      </c>
      <c r="D62" s="134">
        <f>'[1]Cap 5'!D28</f>
        <v>0</v>
      </c>
      <c r="E62" s="134">
        <v>0</v>
      </c>
      <c r="F62" s="134">
        <f>D62+E62</f>
        <v>0</v>
      </c>
      <c r="G62" s="171" t="s">
        <v>14</v>
      </c>
    </row>
    <row r="63" spans="2:16" ht="34.5" customHeight="1" x14ac:dyDescent="0.3">
      <c r="B63" s="69"/>
      <c r="C63" s="70" t="s">
        <v>84</v>
      </c>
      <c r="D63" s="136">
        <f>D48*0.5/100</f>
        <v>9106.9333499999993</v>
      </c>
      <c r="E63" s="136">
        <v>0</v>
      </c>
      <c r="F63" s="136">
        <f>D63+E63</f>
        <v>9106.9333499999993</v>
      </c>
      <c r="G63" s="152" t="s">
        <v>14</v>
      </c>
    </row>
    <row r="64" spans="2:16" ht="53.25" customHeight="1" x14ac:dyDescent="0.3">
      <c r="B64" s="69"/>
      <c r="C64" s="70" t="s">
        <v>85</v>
      </c>
      <c r="D64" s="136">
        <f>D48*0.1/100</f>
        <v>1821.3866700000001</v>
      </c>
      <c r="E64" s="136">
        <v>0</v>
      </c>
      <c r="F64" s="136">
        <f>D64+E64</f>
        <v>1821.3866700000001</v>
      </c>
      <c r="G64" s="152" t="s">
        <v>14</v>
      </c>
      <c r="L64" s="207"/>
      <c r="M64" s="207"/>
      <c r="N64" s="207"/>
      <c r="O64" s="207"/>
      <c r="P64" s="207"/>
    </row>
    <row r="65" spans="2:9" ht="23.25" customHeight="1" x14ac:dyDescent="0.3">
      <c r="B65" s="69"/>
      <c r="C65" s="70" t="s">
        <v>86</v>
      </c>
      <c r="D65" s="136">
        <f>D63</f>
        <v>9106.9333499999993</v>
      </c>
      <c r="E65" s="136">
        <v>0</v>
      </c>
      <c r="F65" s="136">
        <f>D65+E65</f>
        <v>9106.9333499999993</v>
      </c>
      <c r="G65" s="152" t="s">
        <v>14</v>
      </c>
    </row>
    <row r="66" spans="2:9" ht="37.5" customHeight="1" x14ac:dyDescent="0.3">
      <c r="B66" s="69"/>
      <c r="C66" s="70" t="s">
        <v>87</v>
      </c>
      <c r="D66" s="136">
        <f>'[1]Cap 5'!D32</f>
        <v>0</v>
      </c>
      <c r="E66" s="136">
        <v>0</v>
      </c>
      <c r="F66" s="136">
        <f>D66+E66</f>
        <v>0</v>
      </c>
      <c r="G66" s="152" t="s">
        <v>14</v>
      </c>
    </row>
    <row r="67" spans="2:9" ht="18.75" thickBot="1" x14ac:dyDescent="0.3">
      <c r="B67" s="126" t="s">
        <v>88</v>
      </c>
      <c r="C67" s="127" t="s">
        <v>89</v>
      </c>
      <c r="D67" s="118">
        <f>'[1]Cap 5'!D33</f>
        <v>0</v>
      </c>
      <c r="E67" s="118">
        <f>D67*0.2</f>
        <v>0</v>
      </c>
      <c r="F67" s="118">
        <f>E67+D67</f>
        <v>0</v>
      </c>
      <c r="G67" s="91" t="s">
        <v>25</v>
      </c>
    </row>
    <row r="68" spans="2:9" ht="18.75" thickBot="1" x14ac:dyDescent="0.3">
      <c r="B68" s="64" t="s">
        <v>90</v>
      </c>
      <c r="C68" s="128" t="s">
        <v>91</v>
      </c>
      <c r="D68" s="35">
        <f>'[1]Cap 5'!D34</f>
        <v>0</v>
      </c>
      <c r="E68" s="35">
        <v>0</v>
      </c>
      <c r="F68" s="129">
        <v>0</v>
      </c>
    </row>
    <row r="69" spans="2:9" ht="18.75" thickBot="1" x14ac:dyDescent="0.3">
      <c r="B69" s="130"/>
      <c r="C69" s="131" t="s">
        <v>92</v>
      </c>
      <c r="D69" s="46">
        <f>D67+D68+D61+D58</f>
        <v>20035.253369999999</v>
      </c>
      <c r="E69" s="46">
        <f>E67+E68+E61+E58</f>
        <v>0</v>
      </c>
      <c r="F69" s="47">
        <f>F67+F68+F61+F58</f>
        <v>20035.253369999999</v>
      </c>
      <c r="G69" s="24"/>
    </row>
    <row r="70" spans="2:9" x14ac:dyDescent="0.25">
      <c r="B70" s="211" t="s">
        <v>93</v>
      </c>
      <c r="C70" s="212"/>
      <c r="D70" s="212"/>
      <c r="E70" s="212"/>
      <c r="F70" s="212"/>
      <c r="G70" s="213"/>
    </row>
    <row r="71" spans="2:9" ht="18.75" thickBot="1" x14ac:dyDescent="0.3">
      <c r="B71" s="38"/>
      <c r="C71" s="71" t="s">
        <v>94</v>
      </c>
      <c r="D71" s="71"/>
      <c r="E71" s="71"/>
      <c r="F71" s="71"/>
      <c r="G71" s="14"/>
    </row>
    <row r="72" spans="2:9" ht="23.25" customHeight="1" x14ac:dyDescent="0.25">
      <c r="B72" s="177" t="s">
        <v>95</v>
      </c>
      <c r="C72" s="178" t="s">
        <v>96</v>
      </c>
      <c r="D72" s="179">
        <v>0</v>
      </c>
      <c r="E72" s="179">
        <f>D72*0.2</f>
        <v>0</v>
      </c>
      <c r="F72" s="179">
        <f>D72+E72</f>
        <v>0</v>
      </c>
      <c r="G72" s="171" t="s">
        <v>14</v>
      </c>
    </row>
    <row r="73" spans="2:9" ht="18.75" thickBot="1" x14ac:dyDescent="0.3">
      <c r="B73" s="126" t="s">
        <v>97</v>
      </c>
      <c r="C73" s="127" t="s">
        <v>98</v>
      </c>
      <c r="D73" s="180">
        <v>0</v>
      </c>
      <c r="E73" s="180">
        <f>D73*0.2</f>
        <v>0</v>
      </c>
      <c r="F73" s="180">
        <f>D73+E73</f>
        <v>0</v>
      </c>
      <c r="G73" s="172" t="s">
        <v>14</v>
      </c>
    </row>
    <row r="74" spans="2:9" ht="18.75" thickBot="1" x14ac:dyDescent="0.3">
      <c r="B74" s="130"/>
      <c r="C74" s="131" t="s">
        <v>99</v>
      </c>
      <c r="D74" s="46">
        <f>D72+D73</f>
        <v>0</v>
      </c>
      <c r="E74" s="46">
        <f>E72+E73</f>
        <v>0</v>
      </c>
      <c r="F74" s="47">
        <f>F72+F73</f>
        <v>0</v>
      </c>
      <c r="G74" s="76"/>
    </row>
    <row r="75" spans="2:9" ht="18.75" thickBot="1" x14ac:dyDescent="0.3">
      <c r="B75" s="37"/>
      <c r="C75" s="73" t="s">
        <v>100</v>
      </c>
      <c r="D75" s="74">
        <f>D74+D69+D56+D46+D21+D18</f>
        <v>2151165.8433699999</v>
      </c>
      <c r="E75" s="74">
        <f>E74+E69+E56+E46+E21+E18</f>
        <v>404914.81209999998</v>
      </c>
      <c r="F75" s="75">
        <f>F69+F56+F46</f>
        <v>2556080.6554700001</v>
      </c>
      <c r="G75" s="27"/>
    </row>
    <row r="76" spans="2:9" ht="18.75" thickBot="1" x14ac:dyDescent="0.3">
      <c r="B76" s="37"/>
      <c r="C76" s="77" t="s">
        <v>101</v>
      </c>
      <c r="D76" s="78">
        <f>D15+D16+D17+D21+D48+D51+D59</f>
        <v>1821386.67</v>
      </c>
      <c r="E76" s="78">
        <f>E15+E17+E21+E48+E51+E58</f>
        <v>346063.46730000002</v>
      </c>
      <c r="F76" s="79">
        <f>F15+F17+F21+F48+F51+F58</f>
        <v>2167450.1373000001</v>
      </c>
      <c r="G76" s="80"/>
    </row>
    <row r="77" spans="2:9" x14ac:dyDescent="0.25">
      <c r="B77" s="190"/>
      <c r="C77" s="190"/>
      <c r="D77" s="1"/>
      <c r="E77" s="191"/>
      <c r="F77" s="191"/>
      <c r="G77" s="192"/>
    </row>
    <row r="78" spans="2:9" ht="18.75" x14ac:dyDescent="0.25">
      <c r="B78" s="2"/>
      <c r="E78" s="214" t="s">
        <v>102</v>
      </c>
      <c r="F78" s="215"/>
      <c r="G78" s="3">
        <f>F75</f>
        <v>2556080.6554700001</v>
      </c>
      <c r="I78" s="81"/>
    </row>
    <row r="79" spans="2:9" x14ac:dyDescent="0.25">
      <c r="B79" s="4"/>
      <c r="E79" s="216" t="s">
        <v>25</v>
      </c>
      <c r="F79" s="215"/>
      <c r="G79" s="5">
        <f>F52+F49+F36+F35+F50</f>
        <v>2467458.9191000001</v>
      </c>
    </row>
    <row r="80" spans="2:9" ht="18.75" x14ac:dyDescent="0.3">
      <c r="B80" s="6"/>
      <c r="C80" s="6"/>
      <c r="D80" s="6"/>
      <c r="E80" s="217" t="s">
        <v>14</v>
      </c>
      <c r="F80" s="218"/>
      <c r="G80" s="173">
        <f>F65+F64+F63+F45+F44+F43+F28+F24+F33</f>
        <v>88621.736370000013</v>
      </c>
    </row>
    <row r="81" spans="2:7" ht="18.75" x14ac:dyDescent="0.3">
      <c r="B81" s="6"/>
      <c r="C81" s="6"/>
      <c r="D81" s="6"/>
      <c r="E81" s="7"/>
      <c r="F81" s="7"/>
      <c r="G81" s="81"/>
    </row>
    <row r="82" spans="2:7" ht="20.25" customHeight="1" x14ac:dyDescent="0.3">
      <c r="B82" s="6"/>
      <c r="C82" s="8" t="s">
        <v>103</v>
      </c>
      <c r="D82" s="2"/>
      <c r="E82" s="219" t="s">
        <v>105</v>
      </c>
      <c r="F82" s="219"/>
      <c r="G82" s="219"/>
    </row>
    <row r="83" spans="2:7" x14ac:dyDescent="0.25">
      <c r="B83" s="9"/>
      <c r="C83" s="4" t="s">
        <v>110</v>
      </c>
      <c r="D83" s="4"/>
      <c r="E83" s="209" t="s">
        <v>104</v>
      </c>
      <c r="F83" s="209"/>
      <c r="G83" s="209"/>
    </row>
    <row r="84" spans="2:7" ht="18.75" x14ac:dyDescent="0.3">
      <c r="B84" s="9"/>
      <c r="C84" s="82"/>
      <c r="D84" s="82"/>
      <c r="E84" s="82"/>
      <c r="F84" s="82"/>
    </row>
    <row r="85" spans="2:7" ht="18.75" x14ac:dyDescent="0.3">
      <c r="B85" s="9"/>
      <c r="C85" s="82"/>
      <c r="D85" s="82"/>
      <c r="E85" s="82"/>
      <c r="F85" s="82"/>
    </row>
    <row r="86" spans="2:7" ht="18.75" x14ac:dyDescent="0.3">
      <c r="C86" s="82"/>
      <c r="D86" s="82"/>
      <c r="E86" s="82"/>
      <c r="F86" s="82"/>
    </row>
    <row r="87" spans="2:7" ht="18.75" x14ac:dyDescent="0.3">
      <c r="C87" s="82"/>
      <c r="D87" s="82"/>
      <c r="E87" s="82"/>
      <c r="F87" s="82"/>
    </row>
  </sheetData>
  <mergeCells count="24">
    <mergeCell ref="E78:F78"/>
    <mergeCell ref="E79:F79"/>
    <mergeCell ref="E80:F80"/>
    <mergeCell ref="E82:G82"/>
    <mergeCell ref="E83:G83"/>
    <mergeCell ref="K25:M25"/>
    <mergeCell ref="B47:G47"/>
    <mergeCell ref="B57:G57"/>
    <mergeCell ref="L64:P64"/>
    <mergeCell ref="B70:G70"/>
    <mergeCell ref="B77:C77"/>
    <mergeCell ref="E77:G77"/>
    <mergeCell ref="C8:C10"/>
    <mergeCell ref="D8:F8"/>
    <mergeCell ref="G8:G9"/>
    <mergeCell ref="B12:G13"/>
    <mergeCell ref="B19:G19"/>
    <mergeCell ref="B22:F22"/>
    <mergeCell ref="B7:G7"/>
    <mergeCell ref="F1:G1"/>
    <mergeCell ref="B3:G3"/>
    <mergeCell ref="B4:G4"/>
    <mergeCell ref="B5:G5"/>
    <mergeCell ref="B6:G6"/>
  </mergeCells>
  <pageMargins left="0.29375000000000001" right="0.75" top="1" bottom="1" header="0.5" footer="0.5"/>
  <pageSetup paperSize="9" scale="5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F523-026F-4C15-9BF3-BEA5C35F258E}">
  <sheetPr>
    <pageSetUpPr fitToPage="1"/>
  </sheetPr>
  <dimension ref="B1:P87"/>
  <sheetViews>
    <sheetView view="pageBreakPreview" topLeftCell="A71" zoomScale="64" zoomScaleNormal="55" zoomScaleSheetLayoutView="64" zoomScalePageLayoutView="55" workbookViewId="0">
      <selection activeCell="D50" sqref="D50"/>
    </sheetView>
  </sheetViews>
  <sheetFormatPr defaultRowHeight="18" x14ac:dyDescent="0.25"/>
  <cols>
    <col min="1" max="1" width="6.85546875" style="10" customWidth="1"/>
    <col min="2" max="2" width="9.7109375" style="10" customWidth="1"/>
    <col min="3" max="3" width="75.42578125" style="10" customWidth="1"/>
    <col min="4" max="4" width="22.42578125" style="10" customWidth="1"/>
    <col min="5" max="5" width="19" style="10" customWidth="1"/>
    <col min="6" max="6" width="21" style="10" customWidth="1"/>
    <col min="7" max="7" width="19.42578125" style="83" customWidth="1"/>
    <col min="8" max="8" width="10.140625" style="10" bestFit="1" customWidth="1"/>
    <col min="9" max="9" width="19.42578125" style="10" bestFit="1" customWidth="1"/>
    <col min="10" max="10" width="15.5703125" style="10" bestFit="1" customWidth="1"/>
    <col min="11" max="257" width="9.140625" style="10"/>
    <col min="258" max="258" width="13.28515625" style="10" customWidth="1"/>
    <col min="259" max="259" width="90.85546875" style="10" customWidth="1"/>
    <col min="260" max="260" width="31.5703125" style="10" customWidth="1"/>
    <col min="261" max="261" width="25" style="10" customWidth="1"/>
    <col min="262" max="262" width="29" style="10" customWidth="1"/>
    <col min="263" max="263" width="24.28515625" style="10" customWidth="1"/>
    <col min="264" max="264" width="10.140625" style="10" bestFit="1" customWidth="1"/>
    <col min="265" max="513" width="9.140625" style="10"/>
    <col min="514" max="514" width="13.28515625" style="10" customWidth="1"/>
    <col min="515" max="515" width="90.85546875" style="10" customWidth="1"/>
    <col min="516" max="516" width="31.5703125" style="10" customWidth="1"/>
    <col min="517" max="517" width="25" style="10" customWidth="1"/>
    <col min="518" max="518" width="29" style="10" customWidth="1"/>
    <col min="519" max="519" width="24.28515625" style="10" customWidth="1"/>
    <col min="520" max="520" width="10.140625" style="10" bestFit="1" customWidth="1"/>
    <col min="521" max="769" width="9.140625" style="10"/>
    <col min="770" max="770" width="13.28515625" style="10" customWidth="1"/>
    <col min="771" max="771" width="90.85546875" style="10" customWidth="1"/>
    <col min="772" max="772" width="31.5703125" style="10" customWidth="1"/>
    <col min="773" max="773" width="25" style="10" customWidth="1"/>
    <col min="774" max="774" width="29" style="10" customWidth="1"/>
    <col min="775" max="775" width="24.28515625" style="10" customWidth="1"/>
    <col min="776" max="776" width="10.140625" style="10" bestFit="1" customWidth="1"/>
    <col min="777" max="1025" width="9.140625" style="10"/>
    <col min="1026" max="1026" width="13.28515625" style="10" customWidth="1"/>
    <col min="1027" max="1027" width="90.85546875" style="10" customWidth="1"/>
    <col min="1028" max="1028" width="31.5703125" style="10" customWidth="1"/>
    <col min="1029" max="1029" width="25" style="10" customWidth="1"/>
    <col min="1030" max="1030" width="29" style="10" customWidth="1"/>
    <col min="1031" max="1031" width="24.28515625" style="10" customWidth="1"/>
    <col min="1032" max="1032" width="10.140625" style="10" bestFit="1" customWidth="1"/>
    <col min="1033" max="1281" width="9.140625" style="10"/>
    <col min="1282" max="1282" width="13.28515625" style="10" customWidth="1"/>
    <col min="1283" max="1283" width="90.85546875" style="10" customWidth="1"/>
    <col min="1284" max="1284" width="31.5703125" style="10" customWidth="1"/>
    <col min="1285" max="1285" width="25" style="10" customWidth="1"/>
    <col min="1286" max="1286" width="29" style="10" customWidth="1"/>
    <col min="1287" max="1287" width="24.28515625" style="10" customWidth="1"/>
    <col min="1288" max="1288" width="10.140625" style="10" bestFit="1" customWidth="1"/>
    <col min="1289" max="1537" width="9.140625" style="10"/>
    <col min="1538" max="1538" width="13.28515625" style="10" customWidth="1"/>
    <col min="1539" max="1539" width="90.85546875" style="10" customWidth="1"/>
    <col min="1540" max="1540" width="31.5703125" style="10" customWidth="1"/>
    <col min="1541" max="1541" width="25" style="10" customWidth="1"/>
    <col min="1542" max="1542" width="29" style="10" customWidth="1"/>
    <col min="1543" max="1543" width="24.28515625" style="10" customWidth="1"/>
    <col min="1544" max="1544" width="10.140625" style="10" bestFit="1" customWidth="1"/>
    <col min="1545" max="1793" width="9.140625" style="10"/>
    <col min="1794" max="1794" width="13.28515625" style="10" customWidth="1"/>
    <col min="1795" max="1795" width="90.85546875" style="10" customWidth="1"/>
    <col min="1796" max="1796" width="31.5703125" style="10" customWidth="1"/>
    <col min="1797" max="1797" width="25" style="10" customWidth="1"/>
    <col min="1798" max="1798" width="29" style="10" customWidth="1"/>
    <col min="1799" max="1799" width="24.28515625" style="10" customWidth="1"/>
    <col min="1800" max="1800" width="10.140625" style="10" bestFit="1" customWidth="1"/>
    <col min="1801" max="2049" width="9.140625" style="10"/>
    <col min="2050" max="2050" width="13.28515625" style="10" customWidth="1"/>
    <col min="2051" max="2051" width="90.85546875" style="10" customWidth="1"/>
    <col min="2052" max="2052" width="31.5703125" style="10" customWidth="1"/>
    <col min="2053" max="2053" width="25" style="10" customWidth="1"/>
    <col min="2054" max="2054" width="29" style="10" customWidth="1"/>
    <col min="2055" max="2055" width="24.28515625" style="10" customWidth="1"/>
    <col min="2056" max="2056" width="10.140625" style="10" bestFit="1" customWidth="1"/>
    <col min="2057" max="2305" width="9.140625" style="10"/>
    <col min="2306" max="2306" width="13.28515625" style="10" customWidth="1"/>
    <col min="2307" max="2307" width="90.85546875" style="10" customWidth="1"/>
    <col min="2308" max="2308" width="31.5703125" style="10" customWidth="1"/>
    <col min="2309" max="2309" width="25" style="10" customWidth="1"/>
    <col min="2310" max="2310" width="29" style="10" customWidth="1"/>
    <col min="2311" max="2311" width="24.28515625" style="10" customWidth="1"/>
    <col min="2312" max="2312" width="10.140625" style="10" bestFit="1" customWidth="1"/>
    <col min="2313" max="2561" width="9.140625" style="10"/>
    <col min="2562" max="2562" width="13.28515625" style="10" customWidth="1"/>
    <col min="2563" max="2563" width="90.85546875" style="10" customWidth="1"/>
    <col min="2564" max="2564" width="31.5703125" style="10" customWidth="1"/>
    <col min="2565" max="2565" width="25" style="10" customWidth="1"/>
    <col min="2566" max="2566" width="29" style="10" customWidth="1"/>
    <col min="2567" max="2567" width="24.28515625" style="10" customWidth="1"/>
    <col min="2568" max="2568" width="10.140625" style="10" bestFit="1" customWidth="1"/>
    <col min="2569" max="2817" width="9.140625" style="10"/>
    <col min="2818" max="2818" width="13.28515625" style="10" customWidth="1"/>
    <col min="2819" max="2819" width="90.85546875" style="10" customWidth="1"/>
    <col min="2820" max="2820" width="31.5703125" style="10" customWidth="1"/>
    <col min="2821" max="2821" width="25" style="10" customWidth="1"/>
    <col min="2822" max="2822" width="29" style="10" customWidth="1"/>
    <col min="2823" max="2823" width="24.28515625" style="10" customWidth="1"/>
    <col min="2824" max="2824" width="10.140625" style="10" bestFit="1" customWidth="1"/>
    <col min="2825" max="3073" width="9.140625" style="10"/>
    <col min="3074" max="3074" width="13.28515625" style="10" customWidth="1"/>
    <col min="3075" max="3075" width="90.85546875" style="10" customWidth="1"/>
    <col min="3076" max="3076" width="31.5703125" style="10" customWidth="1"/>
    <col min="3077" max="3077" width="25" style="10" customWidth="1"/>
    <col min="3078" max="3078" width="29" style="10" customWidth="1"/>
    <col min="3079" max="3079" width="24.28515625" style="10" customWidth="1"/>
    <col min="3080" max="3080" width="10.140625" style="10" bestFit="1" customWidth="1"/>
    <col min="3081" max="3329" width="9.140625" style="10"/>
    <col min="3330" max="3330" width="13.28515625" style="10" customWidth="1"/>
    <col min="3331" max="3331" width="90.85546875" style="10" customWidth="1"/>
    <col min="3332" max="3332" width="31.5703125" style="10" customWidth="1"/>
    <col min="3333" max="3333" width="25" style="10" customWidth="1"/>
    <col min="3334" max="3334" width="29" style="10" customWidth="1"/>
    <col min="3335" max="3335" width="24.28515625" style="10" customWidth="1"/>
    <col min="3336" max="3336" width="10.140625" style="10" bestFit="1" customWidth="1"/>
    <col min="3337" max="3585" width="9.140625" style="10"/>
    <col min="3586" max="3586" width="13.28515625" style="10" customWidth="1"/>
    <col min="3587" max="3587" width="90.85546875" style="10" customWidth="1"/>
    <col min="3588" max="3588" width="31.5703125" style="10" customWidth="1"/>
    <col min="3589" max="3589" width="25" style="10" customWidth="1"/>
    <col min="3590" max="3590" width="29" style="10" customWidth="1"/>
    <col min="3591" max="3591" width="24.28515625" style="10" customWidth="1"/>
    <col min="3592" max="3592" width="10.140625" style="10" bestFit="1" customWidth="1"/>
    <col min="3593" max="3841" width="9.140625" style="10"/>
    <col min="3842" max="3842" width="13.28515625" style="10" customWidth="1"/>
    <col min="3843" max="3843" width="90.85546875" style="10" customWidth="1"/>
    <col min="3844" max="3844" width="31.5703125" style="10" customWidth="1"/>
    <col min="3845" max="3845" width="25" style="10" customWidth="1"/>
    <col min="3846" max="3846" width="29" style="10" customWidth="1"/>
    <col min="3847" max="3847" width="24.28515625" style="10" customWidth="1"/>
    <col min="3848" max="3848" width="10.140625" style="10" bestFit="1" customWidth="1"/>
    <col min="3849" max="4097" width="9.140625" style="10"/>
    <col min="4098" max="4098" width="13.28515625" style="10" customWidth="1"/>
    <col min="4099" max="4099" width="90.85546875" style="10" customWidth="1"/>
    <col min="4100" max="4100" width="31.5703125" style="10" customWidth="1"/>
    <col min="4101" max="4101" width="25" style="10" customWidth="1"/>
    <col min="4102" max="4102" width="29" style="10" customWidth="1"/>
    <col min="4103" max="4103" width="24.28515625" style="10" customWidth="1"/>
    <col min="4104" max="4104" width="10.140625" style="10" bestFit="1" customWidth="1"/>
    <col min="4105" max="4353" width="9.140625" style="10"/>
    <col min="4354" max="4354" width="13.28515625" style="10" customWidth="1"/>
    <col min="4355" max="4355" width="90.85546875" style="10" customWidth="1"/>
    <col min="4356" max="4356" width="31.5703125" style="10" customWidth="1"/>
    <col min="4357" max="4357" width="25" style="10" customWidth="1"/>
    <col min="4358" max="4358" width="29" style="10" customWidth="1"/>
    <col min="4359" max="4359" width="24.28515625" style="10" customWidth="1"/>
    <col min="4360" max="4360" width="10.140625" style="10" bestFit="1" customWidth="1"/>
    <col min="4361" max="4609" width="9.140625" style="10"/>
    <col min="4610" max="4610" width="13.28515625" style="10" customWidth="1"/>
    <col min="4611" max="4611" width="90.85546875" style="10" customWidth="1"/>
    <col min="4612" max="4612" width="31.5703125" style="10" customWidth="1"/>
    <col min="4613" max="4613" width="25" style="10" customWidth="1"/>
    <col min="4614" max="4614" width="29" style="10" customWidth="1"/>
    <col min="4615" max="4615" width="24.28515625" style="10" customWidth="1"/>
    <col min="4616" max="4616" width="10.140625" style="10" bestFit="1" customWidth="1"/>
    <col min="4617" max="4865" width="9.140625" style="10"/>
    <col min="4866" max="4866" width="13.28515625" style="10" customWidth="1"/>
    <col min="4867" max="4867" width="90.85546875" style="10" customWidth="1"/>
    <col min="4868" max="4868" width="31.5703125" style="10" customWidth="1"/>
    <col min="4869" max="4869" width="25" style="10" customWidth="1"/>
    <col min="4870" max="4870" width="29" style="10" customWidth="1"/>
    <col min="4871" max="4871" width="24.28515625" style="10" customWidth="1"/>
    <col min="4872" max="4872" width="10.140625" style="10" bestFit="1" customWidth="1"/>
    <col min="4873" max="5121" width="9.140625" style="10"/>
    <col min="5122" max="5122" width="13.28515625" style="10" customWidth="1"/>
    <col min="5123" max="5123" width="90.85546875" style="10" customWidth="1"/>
    <col min="5124" max="5124" width="31.5703125" style="10" customWidth="1"/>
    <col min="5125" max="5125" width="25" style="10" customWidth="1"/>
    <col min="5126" max="5126" width="29" style="10" customWidth="1"/>
    <col min="5127" max="5127" width="24.28515625" style="10" customWidth="1"/>
    <col min="5128" max="5128" width="10.140625" style="10" bestFit="1" customWidth="1"/>
    <col min="5129" max="5377" width="9.140625" style="10"/>
    <col min="5378" max="5378" width="13.28515625" style="10" customWidth="1"/>
    <col min="5379" max="5379" width="90.85546875" style="10" customWidth="1"/>
    <col min="5380" max="5380" width="31.5703125" style="10" customWidth="1"/>
    <col min="5381" max="5381" width="25" style="10" customWidth="1"/>
    <col min="5382" max="5382" width="29" style="10" customWidth="1"/>
    <col min="5383" max="5383" width="24.28515625" style="10" customWidth="1"/>
    <col min="5384" max="5384" width="10.140625" style="10" bestFit="1" customWidth="1"/>
    <col min="5385" max="5633" width="9.140625" style="10"/>
    <col min="5634" max="5634" width="13.28515625" style="10" customWidth="1"/>
    <col min="5635" max="5635" width="90.85546875" style="10" customWidth="1"/>
    <col min="5636" max="5636" width="31.5703125" style="10" customWidth="1"/>
    <col min="5637" max="5637" width="25" style="10" customWidth="1"/>
    <col min="5638" max="5638" width="29" style="10" customWidth="1"/>
    <col min="5639" max="5639" width="24.28515625" style="10" customWidth="1"/>
    <col min="5640" max="5640" width="10.140625" style="10" bestFit="1" customWidth="1"/>
    <col min="5641" max="5889" width="9.140625" style="10"/>
    <col min="5890" max="5890" width="13.28515625" style="10" customWidth="1"/>
    <col min="5891" max="5891" width="90.85546875" style="10" customWidth="1"/>
    <col min="5892" max="5892" width="31.5703125" style="10" customWidth="1"/>
    <col min="5893" max="5893" width="25" style="10" customWidth="1"/>
    <col min="5894" max="5894" width="29" style="10" customWidth="1"/>
    <col min="5895" max="5895" width="24.28515625" style="10" customWidth="1"/>
    <col min="5896" max="5896" width="10.140625" style="10" bestFit="1" customWidth="1"/>
    <col min="5897" max="6145" width="9.140625" style="10"/>
    <col min="6146" max="6146" width="13.28515625" style="10" customWidth="1"/>
    <col min="6147" max="6147" width="90.85546875" style="10" customWidth="1"/>
    <col min="6148" max="6148" width="31.5703125" style="10" customWidth="1"/>
    <col min="6149" max="6149" width="25" style="10" customWidth="1"/>
    <col min="6150" max="6150" width="29" style="10" customWidth="1"/>
    <col min="6151" max="6151" width="24.28515625" style="10" customWidth="1"/>
    <col min="6152" max="6152" width="10.140625" style="10" bestFit="1" customWidth="1"/>
    <col min="6153" max="6401" width="9.140625" style="10"/>
    <col min="6402" max="6402" width="13.28515625" style="10" customWidth="1"/>
    <col min="6403" max="6403" width="90.85546875" style="10" customWidth="1"/>
    <col min="6404" max="6404" width="31.5703125" style="10" customWidth="1"/>
    <col min="6405" max="6405" width="25" style="10" customWidth="1"/>
    <col min="6406" max="6406" width="29" style="10" customWidth="1"/>
    <col min="6407" max="6407" width="24.28515625" style="10" customWidth="1"/>
    <col min="6408" max="6408" width="10.140625" style="10" bestFit="1" customWidth="1"/>
    <col min="6409" max="6657" width="9.140625" style="10"/>
    <col min="6658" max="6658" width="13.28515625" style="10" customWidth="1"/>
    <col min="6659" max="6659" width="90.85546875" style="10" customWidth="1"/>
    <col min="6660" max="6660" width="31.5703125" style="10" customWidth="1"/>
    <col min="6661" max="6661" width="25" style="10" customWidth="1"/>
    <col min="6662" max="6662" width="29" style="10" customWidth="1"/>
    <col min="6663" max="6663" width="24.28515625" style="10" customWidth="1"/>
    <col min="6664" max="6664" width="10.140625" style="10" bestFit="1" customWidth="1"/>
    <col min="6665" max="6913" width="9.140625" style="10"/>
    <col min="6914" max="6914" width="13.28515625" style="10" customWidth="1"/>
    <col min="6915" max="6915" width="90.85546875" style="10" customWidth="1"/>
    <col min="6916" max="6916" width="31.5703125" style="10" customWidth="1"/>
    <col min="6917" max="6917" width="25" style="10" customWidth="1"/>
    <col min="6918" max="6918" width="29" style="10" customWidth="1"/>
    <col min="6919" max="6919" width="24.28515625" style="10" customWidth="1"/>
    <col min="6920" max="6920" width="10.140625" style="10" bestFit="1" customWidth="1"/>
    <col min="6921" max="7169" width="9.140625" style="10"/>
    <col min="7170" max="7170" width="13.28515625" style="10" customWidth="1"/>
    <col min="7171" max="7171" width="90.85546875" style="10" customWidth="1"/>
    <col min="7172" max="7172" width="31.5703125" style="10" customWidth="1"/>
    <col min="7173" max="7173" width="25" style="10" customWidth="1"/>
    <col min="7174" max="7174" width="29" style="10" customWidth="1"/>
    <col min="7175" max="7175" width="24.28515625" style="10" customWidth="1"/>
    <col min="7176" max="7176" width="10.140625" style="10" bestFit="1" customWidth="1"/>
    <col min="7177" max="7425" width="9.140625" style="10"/>
    <col min="7426" max="7426" width="13.28515625" style="10" customWidth="1"/>
    <col min="7427" max="7427" width="90.85546875" style="10" customWidth="1"/>
    <col min="7428" max="7428" width="31.5703125" style="10" customWidth="1"/>
    <col min="7429" max="7429" width="25" style="10" customWidth="1"/>
    <col min="7430" max="7430" width="29" style="10" customWidth="1"/>
    <col min="7431" max="7431" width="24.28515625" style="10" customWidth="1"/>
    <col min="7432" max="7432" width="10.140625" style="10" bestFit="1" customWidth="1"/>
    <col min="7433" max="7681" width="9.140625" style="10"/>
    <col min="7682" max="7682" width="13.28515625" style="10" customWidth="1"/>
    <col min="7683" max="7683" width="90.85546875" style="10" customWidth="1"/>
    <col min="7684" max="7684" width="31.5703125" style="10" customWidth="1"/>
    <col min="7685" max="7685" width="25" style="10" customWidth="1"/>
    <col min="7686" max="7686" width="29" style="10" customWidth="1"/>
    <col min="7687" max="7687" width="24.28515625" style="10" customWidth="1"/>
    <col min="7688" max="7688" width="10.140625" style="10" bestFit="1" customWidth="1"/>
    <col min="7689" max="7937" width="9.140625" style="10"/>
    <col min="7938" max="7938" width="13.28515625" style="10" customWidth="1"/>
    <col min="7939" max="7939" width="90.85546875" style="10" customWidth="1"/>
    <col min="7940" max="7940" width="31.5703125" style="10" customWidth="1"/>
    <col min="7941" max="7941" width="25" style="10" customWidth="1"/>
    <col min="7942" max="7942" width="29" style="10" customWidth="1"/>
    <col min="7943" max="7943" width="24.28515625" style="10" customWidth="1"/>
    <col min="7944" max="7944" width="10.140625" style="10" bestFit="1" customWidth="1"/>
    <col min="7945" max="8193" width="9.140625" style="10"/>
    <col min="8194" max="8194" width="13.28515625" style="10" customWidth="1"/>
    <col min="8195" max="8195" width="90.85546875" style="10" customWidth="1"/>
    <col min="8196" max="8196" width="31.5703125" style="10" customWidth="1"/>
    <col min="8197" max="8197" width="25" style="10" customWidth="1"/>
    <col min="8198" max="8198" width="29" style="10" customWidth="1"/>
    <col min="8199" max="8199" width="24.28515625" style="10" customWidth="1"/>
    <col min="8200" max="8200" width="10.140625" style="10" bestFit="1" customWidth="1"/>
    <col min="8201" max="8449" width="9.140625" style="10"/>
    <col min="8450" max="8450" width="13.28515625" style="10" customWidth="1"/>
    <col min="8451" max="8451" width="90.85546875" style="10" customWidth="1"/>
    <col min="8452" max="8452" width="31.5703125" style="10" customWidth="1"/>
    <col min="8453" max="8453" width="25" style="10" customWidth="1"/>
    <col min="8454" max="8454" width="29" style="10" customWidth="1"/>
    <col min="8455" max="8455" width="24.28515625" style="10" customWidth="1"/>
    <col min="8456" max="8456" width="10.140625" style="10" bestFit="1" customWidth="1"/>
    <col min="8457" max="8705" width="9.140625" style="10"/>
    <col min="8706" max="8706" width="13.28515625" style="10" customWidth="1"/>
    <col min="8707" max="8707" width="90.85546875" style="10" customWidth="1"/>
    <col min="8708" max="8708" width="31.5703125" style="10" customWidth="1"/>
    <col min="8709" max="8709" width="25" style="10" customWidth="1"/>
    <col min="8710" max="8710" width="29" style="10" customWidth="1"/>
    <col min="8711" max="8711" width="24.28515625" style="10" customWidth="1"/>
    <col min="8712" max="8712" width="10.140625" style="10" bestFit="1" customWidth="1"/>
    <col min="8713" max="8961" width="9.140625" style="10"/>
    <col min="8962" max="8962" width="13.28515625" style="10" customWidth="1"/>
    <col min="8963" max="8963" width="90.85546875" style="10" customWidth="1"/>
    <col min="8964" max="8964" width="31.5703125" style="10" customWidth="1"/>
    <col min="8965" max="8965" width="25" style="10" customWidth="1"/>
    <col min="8966" max="8966" width="29" style="10" customWidth="1"/>
    <col min="8967" max="8967" width="24.28515625" style="10" customWidth="1"/>
    <col min="8968" max="8968" width="10.140625" style="10" bestFit="1" customWidth="1"/>
    <col min="8969" max="9217" width="9.140625" style="10"/>
    <col min="9218" max="9218" width="13.28515625" style="10" customWidth="1"/>
    <col min="9219" max="9219" width="90.85546875" style="10" customWidth="1"/>
    <col min="9220" max="9220" width="31.5703125" style="10" customWidth="1"/>
    <col min="9221" max="9221" width="25" style="10" customWidth="1"/>
    <col min="9222" max="9222" width="29" style="10" customWidth="1"/>
    <col min="9223" max="9223" width="24.28515625" style="10" customWidth="1"/>
    <col min="9224" max="9224" width="10.140625" style="10" bestFit="1" customWidth="1"/>
    <col min="9225" max="9473" width="9.140625" style="10"/>
    <col min="9474" max="9474" width="13.28515625" style="10" customWidth="1"/>
    <col min="9475" max="9475" width="90.85546875" style="10" customWidth="1"/>
    <col min="9476" max="9476" width="31.5703125" style="10" customWidth="1"/>
    <col min="9477" max="9477" width="25" style="10" customWidth="1"/>
    <col min="9478" max="9478" width="29" style="10" customWidth="1"/>
    <col min="9479" max="9479" width="24.28515625" style="10" customWidth="1"/>
    <col min="9480" max="9480" width="10.140625" style="10" bestFit="1" customWidth="1"/>
    <col min="9481" max="9729" width="9.140625" style="10"/>
    <col min="9730" max="9730" width="13.28515625" style="10" customWidth="1"/>
    <col min="9731" max="9731" width="90.85546875" style="10" customWidth="1"/>
    <col min="9732" max="9732" width="31.5703125" style="10" customWidth="1"/>
    <col min="9733" max="9733" width="25" style="10" customWidth="1"/>
    <col min="9734" max="9734" width="29" style="10" customWidth="1"/>
    <col min="9735" max="9735" width="24.28515625" style="10" customWidth="1"/>
    <col min="9736" max="9736" width="10.140625" style="10" bestFit="1" customWidth="1"/>
    <col min="9737" max="9985" width="9.140625" style="10"/>
    <col min="9986" max="9986" width="13.28515625" style="10" customWidth="1"/>
    <col min="9987" max="9987" width="90.85546875" style="10" customWidth="1"/>
    <col min="9988" max="9988" width="31.5703125" style="10" customWidth="1"/>
    <col min="9989" max="9989" width="25" style="10" customWidth="1"/>
    <col min="9990" max="9990" width="29" style="10" customWidth="1"/>
    <col min="9991" max="9991" width="24.28515625" style="10" customWidth="1"/>
    <col min="9992" max="9992" width="10.140625" style="10" bestFit="1" customWidth="1"/>
    <col min="9993" max="10241" width="9.140625" style="10"/>
    <col min="10242" max="10242" width="13.28515625" style="10" customWidth="1"/>
    <col min="10243" max="10243" width="90.85546875" style="10" customWidth="1"/>
    <col min="10244" max="10244" width="31.5703125" style="10" customWidth="1"/>
    <col min="10245" max="10245" width="25" style="10" customWidth="1"/>
    <col min="10246" max="10246" width="29" style="10" customWidth="1"/>
    <col min="10247" max="10247" width="24.28515625" style="10" customWidth="1"/>
    <col min="10248" max="10248" width="10.140625" style="10" bestFit="1" customWidth="1"/>
    <col min="10249" max="10497" width="9.140625" style="10"/>
    <col min="10498" max="10498" width="13.28515625" style="10" customWidth="1"/>
    <col min="10499" max="10499" width="90.85546875" style="10" customWidth="1"/>
    <col min="10500" max="10500" width="31.5703125" style="10" customWidth="1"/>
    <col min="10501" max="10501" width="25" style="10" customWidth="1"/>
    <col min="10502" max="10502" width="29" style="10" customWidth="1"/>
    <col min="10503" max="10503" width="24.28515625" style="10" customWidth="1"/>
    <col min="10504" max="10504" width="10.140625" style="10" bestFit="1" customWidth="1"/>
    <col min="10505" max="10753" width="9.140625" style="10"/>
    <col min="10754" max="10754" width="13.28515625" style="10" customWidth="1"/>
    <col min="10755" max="10755" width="90.85546875" style="10" customWidth="1"/>
    <col min="10756" max="10756" width="31.5703125" style="10" customWidth="1"/>
    <col min="10757" max="10757" width="25" style="10" customWidth="1"/>
    <col min="10758" max="10758" width="29" style="10" customWidth="1"/>
    <col min="10759" max="10759" width="24.28515625" style="10" customWidth="1"/>
    <col min="10760" max="10760" width="10.140625" style="10" bestFit="1" customWidth="1"/>
    <col min="10761" max="11009" width="9.140625" style="10"/>
    <col min="11010" max="11010" width="13.28515625" style="10" customWidth="1"/>
    <col min="11011" max="11011" width="90.85546875" style="10" customWidth="1"/>
    <col min="11012" max="11012" width="31.5703125" style="10" customWidth="1"/>
    <col min="11013" max="11013" width="25" style="10" customWidth="1"/>
    <col min="11014" max="11014" width="29" style="10" customWidth="1"/>
    <col min="11015" max="11015" width="24.28515625" style="10" customWidth="1"/>
    <col min="11016" max="11016" width="10.140625" style="10" bestFit="1" customWidth="1"/>
    <col min="11017" max="11265" width="9.140625" style="10"/>
    <col min="11266" max="11266" width="13.28515625" style="10" customWidth="1"/>
    <col min="11267" max="11267" width="90.85546875" style="10" customWidth="1"/>
    <col min="11268" max="11268" width="31.5703125" style="10" customWidth="1"/>
    <col min="11269" max="11269" width="25" style="10" customWidth="1"/>
    <col min="11270" max="11270" width="29" style="10" customWidth="1"/>
    <col min="11271" max="11271" width="24.28515625" style="10" customWidth="1"/>
    <col min="11272" max="11272" width="10.140625" style="10" bestFit="1" customWidth="1"/>
    <col min="11273" max="11521" width="9.140625" style="10"/>
    <col min="11522" max="11522" width="13.28515625" style="10" customWidth="1"/>
    <col min="11523" max="11523" width="90.85546875" style="10" customWidth="1"/>
    <col min="11524" max="11524" width="31.5703125" style="10" customWidth="1"/>
    <col min="11525" max="11525" width="25" style="10" customWidth="1"/>
    <col min="11526" max="11526" width="29" style="10" customWidth="1"/>
    <col min="11527" max="11527" width="24.28515625" style="10" customWidth="1"/>
    <col min="11528" max="11528" width="10.140625" style="10" bestFit="1" customWidth="1"/>
    <col min="11529" max="11777" width="9.140625" style="10"/>
    <col min="11778" max="11778" width="13.28515625" style="10" customWidth="1"/>
    <col min="11779" max="11779" width="90.85546875" style="10" customWidth="1"/>
    <col min="11780" max="11780" width="31.5703125" style="10" customWidth="1"/>
    <col min="11781" max="11781" width="25" style="10" customWidth="1"/>
    <col min="11782" max="11782" width="29" style="10" customWidth="1"/>
    <col min="11783" max="11783" width="24.28515625" style="10" customWidth="1"/>
    <col min="11784" max="11784" width="10.140625" style="10" bestFit="1" customWidth="1"/>
    <col min="11785" max="12033" width="9.140625" style="10"/>
    <col min="12034" max="12034" width="13.28515625" style="10" customWidth="1"/>
    <col min="12035" max="12035" width="90.85546875" style="10" customWidth="1"/>
    <col min="12036" max="12036" width="31.5703125" style="10" customWidth="1"/>
    <col min="12037" max="12037" width="25" style="10" customWidth="1"/>
    <col min="12038" max="12038" width="29" style="10" customWidth="1"/>
    <col min="12039" max="12039" width="24.28515625" style="10" customWidth="1"/>
    <col min="12040" max="12040" width="10.140625" style="10" bestFit="1" customWidth="1"/>
    <col min="12041" max="12289" width="9.140625" style="10"/>
    <col min="12290" max="12290" width="13.28515625" style="10" customWidth="1"/>
    <col min="12291" max="12291" width="90.85546875" style="10" customWidth="1"/>
    <col min="12292" max="12292" width="31.5703125" style="10" customWidth="1"/>
    <col min="12293" max="12293" width="25" style="10" customWidth="1"/>
    <col min="12294" max="12294" width="29" style="10" customWidth="1"/>
    <col min="12295" max="12295" width="24.28515625" style="10" customWidth="1"/>
    <col min="12296" max="12296" width="10.140625" style="10" bestFit="1" customWidth="1"/>
    <col min="12297" max="12545" width="9.140625" style="10"/>
    <col min="12546" max="12546" width="13.28515625" style="10" customWidth="1"/>
    <col min="12547" max="12547" width="90.85546875" style="10" customWidth="1"/>
    <col min="12548" max="12548" width="31.5703125" style="10" customWidth="1"/>
    <col min="12549" max="12549" width="25" style="10" customWidth="1"/>
    <col min="12550" max="12550" width="29" style="10" customWidth="1"/>
    <col min="12551" max="12551" width="24.28515625" style="10" customWidth="1"/>
    <col min="12552" max="12552" width="10.140625" style="10" bestFit="1" customWidth="1"/>
    <col min="12553" max="12801" width="9.140625" style="10"/>
    <col min="12802" max="12802" width="13.28515625" style="10" customWidth="1"/>
    <col min="12803" max="12803" width="90.85546875" style="10" customWidth="1"/>
    <col min="12804" max="12804" width="31.5703125" style="10" customWidth="1"/>
    <col min="12805" max="12805" width="25" style="10" customWidth="1"/>
    <col min="12806" max="12806" width="29" style="10" customWidth="1"/>
    <col min="12807" max="12807" width="24.28515625" style="10" customWidth="1"/>
    <col min="12808" max="12808" width="10.140625" style="10" bestFit="1" customWidth="1"/>
    <col min="12809" max="13057" width="9.140625" style="10"/>
    <col min="13058" max="13058" width="13.28515625" style="10" customWidth="1"/>
    <col min="13059" max="13059" width="90.85546875" style="10" customWidth="1"/>
    <col min="13060" max="13060" width="31.5703125" style="10" customWidth="1"/>
    <col min="13061" max="13061" width="25" style="10" customWidth="1"/>
    <col min="13062" max="13062" width="29" style="10" customWidth="1"/>
    <col min="13063" max="13063" width="24.28515625" style="10" customWidth="1"/>
    <col min="13064" max="13064" width="10.140625" style="10" bestFit="1" customWidth="1"/>
    <col min="13065" max="13313" width="9.140625" style="10"/>
    <col min="13314" max="13314" width="13.28515625" style="10" customWidth="1"/>
    <col min="13315" max="13315" width="90.85546875" style="10" customWidth="1"/>
    <col min="13316" max="13316" width="31.5703125" style="10" customWidth="1"/>
    <col min="13317" max="13317" width="25" style="10" customWidth="1"/>
    <col min="13318" max="13318" width="29" style="10" customWidth="1"/>
    <col min="13319" max="13319" width="24.28515625" style="10" customWidth="1"/>
    <col min="13320" max="13320" width="10.140625" style="10" bestFit="1" customWidth="1"/>
    <col min="13321" max="13569" width="9.140625" style="10"/>
    <col min="13570" max="13570" width="13.28515625" style="10" customWidth="1"/>
    <col min="13571" max="13571" width="90.85546875" style="10" customWidth="1"/>
    <col min="13572" max="13572" width="31.5703125" style="10" customWidth="1"/>
    <col min="13573" max="13573" width="25" style="10" customWidth="1"/>
    <col min="13574" max="13574" width="29" style="10" customWidth="1"/>
    <col min="13575" max="13575" width="24.28515625" style="10" customWidth="1"/>
    <col min="13576" max="13576" width="10.140625" style="10" bestFit="1" customWidth="1"/>
    <col min="13577" max="13825" width="9.140625" style="10"/>
    <col min="13826" max="13826" width="13.28515625" style="10" customWidth="1"/>
    <col min="13827" max="13827" width="90.85546875" style="10" customWidth="1"/>
    <col min="13828" max="13828" width="31.5703125" style="10" customWidth="1"/>
    <col min="13829" max="13829" width="25" style="10" customWidth="1"/>
    <col min="13830" max="13830" width="29" style="10" customWidth="1"/>
    <col min="13831" max="13831" width="24.28515625" style="10" customWidth="1"/>
    <col min="13832" max="13832" width="10.140625" style="10" bestFit="1" customWidth="1"/>
    <col min="13833" max="14081" width="9.140625" style="10"/>
    <col min="14082" max="14082" width="13.28515625" style="10" customWidth="1"/>
    <col min="14083" max="14083" width="90.85546875" style="10" customWidth="1"/>
    <col min="14084" max="14084" width="31.5703125" style="10" customWidth="1"/>
    <col min="14085" max="14085" width="25" style="10" customWidth="1"/>
    <col min="14086" max="14086" width="29" style="10" customWidth="1"/>
    <col min="14087" max="14087" width="24.28515625" style="10" customWidth="1"/>
    <col min="14088" max="14088" width="10.140625" style="10" bestFit="1" customWidth="1"/>
    <col min="14089" max="14337" width="9.140625" style="10"/>
    <col min="14338" max="14338" width="13.28515625" style="10" customWidth="1"/>
    <col min="14339" max="14339" width="90.85546875" style="10" customWidth="1"/>
    <col min="14340" max="14340" width="31.5703125" style="10" customWidth="1"/>
    <col min="14341" max="14341" width="25" style="10" customWidth="1"/>
    <col min="14342" max="14342" width="29" style="10" customWidth="1"/>
    <col min="14343" max="14343" width="24.28515625" style="10" customWidth="1"/>
    <col min="14344" max="14344" width="10.140625" style="10" bestFit="1" customWidth="1"/>
    <col min="14345" max="14593" width="9.140625" style="10"/>
    <col min="14594" max="14594" width="13.28515625" style="10" customWidth="1"/>
    <col min="14595" max="14595" width="90.85546875" style="10" customWidth="1"/>
    <col min="14596" max="14596" width="31.5703125" style="10" customWidth="1"/>
    <col min="14597" max="14597" width="25" style="10" customWidth="1"/>
    <col min="14598" max="14598" width="29" style="10" customWidth="1"/>
    <col min="14599" max="14599" width="24.28515625" style="10" customWidth="1"/>
    <col min="14600" max="14600" width="10.140625" style="10" bestFit="1" customWidth="1"/>
    <col min="14601" max="14849" width="9.140625" style="10"/>
    <col min="14850" max="14850" width="13.28515625" style="10" customWidth="1"/>
    <col min="14851" max="14851" width="90.85546875" style="10" customWidth="1"/>
    <col min="14852" max="14852" width="31.5703125" style="10" customWidth="1"/>
    <col min="14853" max="14853" width="25" style="10" customWidth="1"/>
    <col min="14854" max="14854" width="29" style="10" customWidth="1"/>
    <col min="14855" max="14855" width="24.28515625" style="10" customWidth="1"/>
    <col min="14856" max="14856" width="10.140625" style="10" bestFit="1" customWidth="1"/>
    <col min="14857" max="15105" width="9.140625" style="10"/>
    <col min="15106" max="15106" width="13.28515625" style="10" customWidth="1"/>
    <col min="15107" max="15107" width="90.85546875" style="10" customWidth="1"/>
    <col min="15108" max="15108" width="31.5703125" style="10" customWidth="1"/>
    <col min="15109" max="15109" width="25" style="10" customWidth="1"/>
    <col min="15110" max="15110" width="29" style="10" customWidth="1"/>
    <col min="15111" max="15111" width="24.28515625" style="10" customWidth="1"/>
    <col min="15112" max="15112" width="10.140625" style="10" bestFit="1" customWidth="1"/>
    <col min="15113" max="15361" width="9.140625" style="10"/>
    <col min="15362" max="15362" width="13.28515625" style="10" customWidth="1"/>
    <col min="15363" max="15363" width="90.85546875" style="10" customWidth="1"/>
    <col min="15364" max="15364" width="31.5703125" style="10" customWidth="1"/>
    <col min="15365" max="15365" width="25" style="10" customWidth="1"/>
    <col min="15366" max="15366" width="29" style="10" customWidth="1"/>
    <col min="15367" max="15367" width="24.28515625" style="10" customWidth="1"/>
    <col min="15368" max="15368" width="10.140625" style="10" bestFit="1" customWidth="1"/>
    <col min="15369" max="15617" width="9.140625" style="10"/>
    <col min="15618" max="15618" width="13.28515625" style="10" customWidth="1"/>
    <col min="15619" max="15619" width="90.85546875" style="10" customWidth="1"/>
    <col min="15620" max="15620" width="31.5703125" style="10" customWidth="1"/>
    <col min="15621" max="15621" width="25" style="10" customWidth="1"/>
    <col min="15622" max="15622" width="29" style="10" customWidth="1"/>
    <col min="15623" max="15623" width="24.28515625" style="10" customWidth="1"/>
    <col min="15624" max="15624" width="10.140625" style="10" bestFit="1" customWidth="1"/>
    <col min="15625" max="15873" width="9.140625" style="10"/>
    <col min="15874" max="15874" width="13.28515625" style="10" customWidth="1"/>
    <col min="15875" max="15875" width="90.85546875" style="10" customWidth="1"/>
    <col min="15876" max="15876" width="31.5703125" style="10" customWidth="1"/>
    <col min="15877" max="15877" width="25" style="10" customWidth="1"/>
    <col min="15878" max="15878" width="29" style="10" customWidth="1"/>
    <col min="15879" max="15879" width="24.28515625" style="10" customWidth="1"/>
    <col min="15880" max="15880" width="10.140625" style="10" bestFit="1" customWidth="1"/>
    <col min="15881" max="16129" width="9.140625" style="10"/>
    <col min="16130" max="16130" width="13.28515625" style="10" customWidth="1"/>
    <col min="16131" max="16131" width="90.85546875" style="10" customWidth="1"/>
    <col min="16132" max="16132" width="31.5703125" style="10" customWidth="1"/>
    <col min="16133" max="16133" width="25" style="10" customWidth="1"/>
    <col min="16134" max="16134" width="29" style="10" customWidth="1"/>
    <col min="16135" max="16135" width="24.28515625" style="10" customWidth="1"/>
    <col min="16136" max="16136" width="10.140625" style="10" bestFit="1" customWidth="1"/>
    <col min="16137" max="16384" width="9.140625" style="10"/>
  </cols>
  <sheetData>
    <row r="1" spans="2:8" ht="18.75" x14ac:dyDescent="0.3">
      <c r="B1" s="132"/>
      <c r="C1" s="11" t="str">
        <f>C83</f>
        <v>Primăria Câmpulung Molodovenesc</v>
      </c>
      <c r="D1" s="12"/>
      <c r="E1" s="12"/>
      <c r="F1" s="186" t="s">
        <v>107</v>
      </c>
      <c r="G1" s="186"/>
    </row>
    <row r="2" spans="2:8" ht="18.75" x14ac:dyDescent="0.3">
      <c r="B2" s="132"/>
      <c r="C2" s="11"/>
      <c r="D2" s="12"/>
      <c r="E2" s="12"/>
      <c r="F2" s="13"/>
      <c r="G2" s="10"/>
    </row>
    <row r="3" spans="2:8" x14ac:dyDescent="0.25">
      <c r="B3" s="187" t="s">
        <v>106</v>
      </c>
      <c r="C3" s="187"/>
      <c r="D3" s="187"/>
      <c r="E3" s="187"/>
      <c r="F3" s="187"/>
      <c r="G3" s="187"/>
      <c r="H3" s="15"/>
    </row>
    <row r="4" spans="2:8" x14ac:dyDescent="0.25">
      <c r="B4" s="187" t="s">
        <v>108</v>
      </c>
      <c r="C4" s="187"/>
      <c r="D4" s="187"/>
      <c r="E4" s="187"/>
      <c r="F4" s="187"/>
      <c r="G4" s="187"/>
      <c r="H4" s="15"/>
    </row>
    <row r="5" spans="2:8" x14ac:dyDescent="0.25">
      <c r="B5" s="188" t="s">
        <v>0</v>
      </c>
      <c r="C5" s="188"/>
      <c r="D5" s="188"/>
      <c r="E5" s="188"/>
      <c r="F5" s="188"/>
      <c r="G5" s="188"/>
      <c r="H5" s="15"/>
    </row>
    <row r="6" spans="2:8" ht="44.25" customHeight="1" thickBot="1" x14ac:dyDescent="0.3">
      <c r="B6" s="189" t="s">
        <v>112</v>
      </c>
      <c r="C6" s="189"/>
      <c r="D6" s="189"/>
      <c r="E6" s="189"/>
      <c r="F6" s="189"/>
      <c r="G6" s="189"/>
    </row>
    <row r="7" spans="2:8" ht="44.25" customHeight="1" thickBot="1" x14ac:dyDescent="0.3">
      <c r="B7" s="183" t="s">
        <v>109</v>
      </c>
      <c r="C7" s="184"/>
      <c r="D7" s="184"/>
      <c r="E7" s="184"/>
      <c r="F7" s="184"/>
      <c r="G7" s="185"/>
    </row>
    <row r="8" spans="2:8" ht="18.75" thickBot="1" x14ac:dyDescent="0.3">
      <c r="B8" s="16" t="s">
        <v>1</v>
      </c>
      <c r="C8" s="193" t="s">
        <v>2</v>
      </c>
      <c r="D8" s="196"/>
      <c r="E8" s="197"/>
      <c r="F8" s="197"/>
      <c r="G8" s="198" t="s">
        <v>3</v>
      </c>
    </row>
    <row r="9" spans="2:8" ht="72.75" customHeight="1" thickBot="1" x14ac:dyDescent="0.3">
      <c r="B9" s="18"/>
      <c r="C9" s="194"/>
      <c r="D9" s="19" t="s">
        <v>4</v>
      </c>
      <c r="E9" s="20" t="s">
        <v>5</v>
      </c>
      <c r="F9" s="19" t="s">
        <v>6</v>
      </c>
      <c r="G9" s="199"/>
    </row>
    <row r="10" spans="2:8" ht="18.75" thickBot="1" x14ac:dyDescent="0.3">
      <c r="B10" s="18" t="s">
        <v>7</v>
      </c>
      <c r="C10" s="195"/>
      <c r="D10" s="21" t="s">
        <v>8</v>
      </c>
      <c r="E10" s="22" t="s">
        <v>9</v>
      </c>
      <c r="F10" s="23" t="s">
        <v>10</v>
      </c>
      <c r="G10" s="24"/>
    </row>
    <row r="11" spans="2:8" ht="18.75" thickBot="1" x14ac:dyDescent="0.3">
      <c r="B11" s="25">
        <v>1</v>
      </c>
      <c r="C11" s="17">
        <v>2</v>
      </c>
      <c r="D11" s="25">
        <v>3</v>
      </c>
      <c r="E11" s="22">
        <v>5</v>
      </c>
      <c r="F11" s="23">
        <v>6</v>
      </c>
      <c r="G11" s="22">
        <v>7</v>
      </c>
    </row>
    <row r="12" spans="2:8" ht="23.25" customHeight="1" x14ac:dyDescent="0.25">
      <c r="B12" s="200" t="s">
        <v>11</v>
      </c>
      <c r="C12" s="189"/>
      <c r="D12" s="189"/>
      <c r="E12" s="189"/>
      <c r="F12" s="189"/>
      <c r="G12" s="201"/>
    </row>
    <row r="13" spans="2:8" ht="12.75" customHeight="1" thickBot="1" x14ac:dyDescent="0.3">
      <c r="B13" s="200"/>
      <c r="C13" s="189"/>
      <c r="D13" s="189"/>
      <c r="E13" s="189"/>
      <c r="F13" s="189"/>
      <c r="G13" s="201"/>
    </row>
    <row r="14" spans="2:8" x14ac:dyDescent="0.25">
      <c r="B14" s="86" t="s">
        <v>12</v>
      </c>
      <c r="C14" s="87" t="s">
        <v>13</v>
      </c>
      <c r="D14" s="175">
        <f>'[1]Cap 1'!D10</f>
        <v>0</v>
      </c>
      <c r="E14" s="175">
        <f>D14*0.19</f>
        <v>0</v>
      </c>
      <c r="F14" s="175">
        <f>D14</f>
        <v>0</v>
      </c>
      <c r="G14" s="171" t="s">
        <v>14</v>
      </c>
    </row>
    <row r="15" spans="2:8" x14ac:dyDescent="0.25">
      <c r="B15" s="26" t="s">
        <v>15</v>
      </c>
      <c r="C15" s="84" t="s">
        <v>16</v>
      </c>
      <c r="D15" s="176">
        <f>'[1]Cap 1'!D15</f>
        <v>0</v>
      </c>
      <c r="E15" s="176">
        <f>D16*0.19</f>
        <v>0</v>
      </c>
      <c r="F15" s="176">
        <f>D16*1.19</f>
        <v>0</v>
      </c>
      <c r="G15" s="152" t="s">
        <v>14</v>
      </c>
    </row>
    <row r="16" spans="2:8" x14ac:dyDescent="0.25">
      <c r="B16" s="26" t="s">
        <v>17</v>
      </c>
      <c r="C16" s="85" t="s">
        <v>18</v>
      </c>
      <c r="D16" s="176">
        <f>'[1]Cap 1'!D20</f>
        <v>0</v>
      </c>
      <c r="E16" s="176">
        <v>0</v>
      </c>
      <c r="F16" s="176">
        <v>0</v>
      </c>
      <c r="G16" s="152" t="s">
        <v>14</v>
      </c>
    </row>
    <row r="17" spans="2:13" ht="20.25" customHeight="1" x14ac:dyDescent="0.25">
      <c r="B17" s="26" t="s">
        <v>19</v>
      </c>
      <c r="C17" s="85" t="s">
        <v>20</v>
      </c>
      <c r="D17" s="151">
        <v>0</v>
      </c>
      <c r="E17" s="151">
        <f>D17*0.24</f>
        <v>0</v>
      </c>
      <c r="F17" s="151">
        <f>D17*1.24</f>
        <v>0</v>
      </c>
      <c r="G17" s="152" t="s">
        <v>14</v>
      </c>
    </row>
    <row r="18" spans="2:13" ht="18.75" thickBot="1" x14ac:dyDescent="0.3">
      <c r="B18" s="88"/>
      <c r="C18" s="89" t="s">
        <v>21</v>
      </c>
      <c r="D18" s="90">
        <f>SUM(D14:D17)</f>
        <v>0</v>
      </c>
      <c r="E18" s="90">
        <f>E14+E15+E17</f>
        <v>0</v>
      </c>
      <c r="F18" s="90">
        <f>SUM(F14:F17)</f>
        <v>0</v>
      </c>
      <c r="G18" s="91"/>
    </row>
    <row r="19" spans="2:13" ht="45.75" customHeight="1" thickBot="1" x14ac:dyDescent="0.3">
      <c r="B19" s="202" t="s">
        <v>22</v>
      </c>
      <c r="C19" s="203"/>
      <c r="D19" s="203"/>
      <c r="E19" s="203"/>
      <c r="F19" s="203"/>
      <c r="G19" s="204"/>
    </row>
    <row r="20" spans="2:13" x14ac:dyDescent="0.25">
      <c r="B20" s="103" t="s">
        <v>23</v>
      </c>
      <c r="C20" s="87" t="s">
        <v>24</v>
      </c>
      <c r="D20" s="104">
        <v>0</v>
      </c>
      <c r="E20" s="104">
        <f>D20*19/100</f>
        <v>0</v>
      </c>
      <c r="F20" s="104">
        <f>D20+E20</f>
        <v>0</v>
      </c>
      <c r="G20" s="105" t="s">
        <v>25</v>
      </c>
    </row>
    <row r="21" spans="2:13" ht="18.75" thickBot="1" x14ac:dyDescent="0.3">
      <c r="B21" s="28"/>
      <c r="C21" s="99" t="s">
        <v>26</v>
      </c>
      <c r="D21" s="100">
        <f>D20</f>
        <v>0</v>
      </c>
      <c r="E21" s="100">
        <f>E20</f>
        <v>0</v>
      </c>
      <c r="F21" s="101">
        <f>F20</f>
        <v>0</v>
      </c>
      <c r="G21" s="106"/>
    </row>
    <row r="22" spans="2:13" ht="18.75" thickBot="1" x14ac:dyDescent="0.3">
      <c r="B22" s="205" t="s">
        <v>27</v>
      </c>
      <c r="C22" s="206"/>
      <c r="D22" s="206"/>
      <c r="E22" s="206"/>
      <c r="F22" s="206"/>
      <c r="G22" s="102"/>
    </row>
    <row r="23" spans="2:13" ht="18.75" thickBot="1" x14ac:dyDescent="0.3">
      <c r="B23" s="92" t="s">
        <v>28</v>
      </c>
      <c r="C23" s="93" t="s">
        <v>29</v>
      </c>
      <c r="D23" s="168">
        <f>D24+D25+D26</f>
        <v>1109</v>
      </c>
      <c r="E23" s="168">
        <f>E24+E25+E26</f>
        <v>210.71</v>
      </c>
      <c r="F23" s="169">
        <f>F24+F25+F26</f>
        <v>1319.71</v>
      </c>
      <c r="G23" s="170" t="s">
        <v>14</v>
      </c>
    </row>
    <row r="24" spans="2:13" ht="18.75" x14ac:dyDescent="0.3">
      <c r="B24" s="48"/>
      <c r="C24" s="96" t="s">
        <v>30</v>
      </c>
      <c r="D24" s="133">
        <v>1109</v>
      </c>
      <c r="E24" s="134">
        <f>D24*0.19</f>
        <v>210.71</v>
      </c>
      <c r="F24" s="134">
        <f>E24+D24</f>
        <v>1319.71</v>
      </c>
      <c r="G24" s="171" t="s">
        <v>14</v>
      </c>
    </row>
    <row r="25" spans="2:13" ht="18.75" x14ac:dyDescent="0.3">
      <c r="B25" s="51"/>
      <c r="C25" s="41" t="s">
        <v>31</v>
      </c>
      <c r="D25" s="135">
        <v>0</v>
      </c>
      <c r="E25" s="136">
        <f>D25*0.19</f>
        <v>0</v>
      </c>
      <c r="F25" s="136">
        <f>E25+D25</f>
        <v>0</v>
      </c>
      <c r="G25" s="152" t="s">
        <v>14</v>
      </c>
      <c r="K25" s="207"/>
      <c r="L25" s="207"/>
      <c r="M25" s="207"/>
    </row>
    <row r="26" spans="2:13" ht="19.5" thickBot="1" x14ac:dyDescent="0.35">
      <c r="B26" s="97"/>
      <c r="C26" s="98" t="s">
        <v>32</v>
      </c>
      <c r="D26" s="137">
        <v>0</v>
      </c>
      <c r="E26" s="138">
        <f>D26*0.19</f>
        <v>0</v>
      </c>
      <c r="F26" s="138">
        <f>E26+D26</f>
        <v>0</v>
      </c>
      <c r="G26" s="174" t="s">
        <v>14</v>
      </c>
    </row>
    <row r="27" spans="2:13" ht="43.5" customHeight="1" thickBot="1" x14ac:dyDescent="0.3">
      <c r="B27" s="94" t="s">
        <v>33</v>
      </c>
      <c r="C27" s="95" t="s">
        <v>34</v>
      </c>
      <c r="D27" s="139">
        <v>0</v>
      </c>
      <c r="E27" s="140">
        <v>0</v>
      </c>
      <c r="F27" s="141">
        <v>0</v>
      </c>
      <c r="G27" s="142" t="s">
        <v>14</v>
      </c>
    </row>
    <row r="28" spans="2:13" ht="18.75" thickBot="1" x14ac:dyDescent="0.3">
      <c r="B28" s="29" t="s">
        <v>35</v>
      </c>
      <c r="C28" s="31" t="s">
        <v>36</v>
      </c>
      <c r="D28" s="143">
        <v>14192</v>
      </c>
      <c r="E28" s="144">
        <f>D28*0.19</f>
        <v>2696.48</v>
      </c>
      <c r="F28" s="145">
        <f>D28+E28</f>
        <v>16888.48</v>
      </c>
      <c r="G28" s="146" t="s">
        <v>14</v>
      </c>
    </row>
    <row r="29" spans="2:13" ht="49.5" customHeight="1" thickBot="1" x14ac:dyDescent="0.3">
      <c r="B29" s="29" t="s">
        <v>37</v>
      </c>
      <c r="C29" s="32" t="s">
        <v>38</v>
      </c>
      <c r="D29" s="147">
        <v>0</v>
      </c>
      <c r="E29" s="148">
        <f>(D29*0.24)</f>
        <v>0</v>
      </c>
      <c r="F29" s="145">
        <f>D29+E29</f>
        <v>0</v>
      </c>
      <c r="G29" s="146" t="s">
        <v>14</v>
      </c>
    </row>
    <row r="30" spans="2:13" ht="18.75" thickBot="1" x14ac:dyDescent="0.3">
      <c r="B30" s="92" t="s">
        <v>39</v>
      </c>
      <c r="C30" s="93" t="s">
        <v>40</v>
      </c>
      <c r="D30" s="107">
        <f>D31+D32+D33+D34+D35+D36</f>
        <v>123092.3</v>
      </c>
      <c r="E30" s="107">
        <f>E31+E32+E33+E34+E35+E36</f>
        <v>23387.537</v>
      </c>
      <c r="F30" s="108">
        <f>F31+F32+F33+F34+F35+F36</f>
        <v>146479.837</v>
      </c>
      <c r="G30" s="72" t="s">
        <v>25</v>
      </c>
    </row>
    <row r="31" spans="2:13" ht="18.75" x14ac:dyDescent="0.3">
      <c r="B31" s="48"/>
      <c r="C31" s="96" t="s">
        <v>41</v>
      </c>
      <c r="D31" s="113">
        <v>0</v>
      </c>
      <c r="E31" s="114">
        <f>D31*0.19</f>
        <v>0</v>
      </c>
      <c r="F31" s="50">
        <f t="shared" ref="F31:F37" si="0">E31+D31</f>
        <v>0</v>
      </c>
      <c r="G31" s="105" t="s">
        <v>25</v>
      </c>
    </row>
    <row r="32" spans="2:13" ht="18.75" x14ac:dyDescent="0.25">
      <c r="B32" s="51"/>
      <c r="C32" s="112" t="s">
        <v>42</v>
      </c>
      <c r="D32" s="149">
        <v>0</v>
      </c>
      <c r="E32" s="150">
        <f>D32*0.19</f>
        <v>0</v>
      </c>
      <c r="F32" s="151">
        <f t="shared" si="0"/>
        <v>0</v>
      </c>
      <c r="G32" s="152" t="s">
        <v>14</v>
      </c>
    </row>
    <row r="33" spans="2:9" ht="37.5" x14ac:dyDescent="0.3">
      <c r="B33" s="51"/>
      <c r="C33" s="42" t="s">
        <v>43</v>
      </c>
      <c r="D33" s="153">
        <v>11090</v>
      </c>
      <c r="E33" s="150">
        <f>D33*19/100</f>
        <v>2107.1</v>
      </c>
      <c r="F33" s="151">
        <f t="shared" si="0"/>
        <v>13197.1</v>
      </c>
      <c r="G33" s="152" t="s">
        <v>14</v>
      </c>
    </row>
    <row r="34" spans="2:9" ht="37.5" x14ac:dyDescent="0.3">
      <c r="B34" s="51"/>
      <c r="C34" s="42" t="s">
        <v>44</v>
      </c>
      <c r="D34" s="110">
        <v>0</v>
      </c>
      <c r="E34" s="111">
        <v>0</v>
      </c>
      <c r="F34" s="53">
        <f t="shared" si="0"/>
        <v>0</v>
      </c>
      <c r="G34" s="115" t="s">
        <v>25</v>
      </c>
    </row>
    <row r="35" spans="2:9" ht="37.5" x14ac:dyDescent="0.3">
      <c r="B35" s="51"/>
      <c r="C35" s="42" t="s">
        <v>45</v>
      </c>
      <c r="D35" s="110">
        <v>0</v>
      </c>
      <c r="E35" s="111">
        <f>D35*0.19</f>
        <v>0</v>
      </c>
      <c r="F35" s="53">
        <f t="shared" si="0"/>
        <v>0</v>
      </c>
      <c r="G35" s="115" t="s">
        <v>25</v>
      </c>
    </row>
    <row r="36" spans="2:9" ht="19.5" thickBot="1" x14ac:dyDescent="0.35">
      <c r="B36" s="97"/>
      <c r="C36" s="98" t="s">
        <v>46</v>
      </c>
      <c r="D36" s="116">
        <v>112002.3</v>
      </c>
      <c r="E36" s="117">
        <f>D36*0.19</f>
        <v>21280.437000000002</v>
      </c>
      <c r="F36" s="118">
        <f t="shared" si="0"/>
        <v>133282.73699999999</v>
      </c>
      <c r="G36" s="91" t="s">
        <v>25</v>
      </c>
    </row>
    <row r="37" spans="2:9" ht="18.75" thickBot="1" x14ac:dyDescent="0.3">
      <c r="B37" s="94" t="s">
        <v>47</v>
      </c>
      <c r="C37" s="109" t="s">
        <v>48</v>
      </c>
      <c r="D37" s="140">
        <v>0</v>
      </c>
      <c r="E37" s="158">
        <f>D37*0.19</f>
        <v>0</v>
      </c>
      <c r="F37" s="141">
        <f t="shared" si="0"/>
        <v>0</v>
      </c>
      <c r="G37" s="142" t="s">
        <v>14</v>
      </c>
    </row>
    <row r="38" spans="2:9" ht="18.75" thickBot="1" x14ac:dyDescent="0.3">
      <c r="B38" s="29" t="s">
        <v>49</v>
      </c>
      <c r="C38" s="37" t="s">
        <v>50</v>
      </c>
      <c r="D38" s="144">
        <f>D39+D40</f>
        <v>0</v>
      </c>
      <c r="E38" s="144">
        <f>E39+E40</f>
        <v>0</v>
      </c>
      <c r="F38" s="145">
        <f>F39+F40</f>
        <v>0</v>
      </c>
      <c r="G38" s="146" t="s">
        <v>14</v>
      </c>
    </row>
    <row r="39" spans="2:9" ht="18.75" x14ac:dyDescent="0.3">
      <c r="B39" s="30"/>
      <c r="C39" s="38" t="s">
        <v>51</v>
      </c>
      <c r="D39" s="159">
        <v>0</v>
      </c>
      <c r="E39" s="160">
        <f>D39*0.19</f>
        <v>0</v>
      </c>
      <c r="F39" s="161">
        <f>E39+D39</f>
        <v>0</v>
      </c>
      <c r="G39" s="146" t="s">
        <v>14</v>
      </c>
    </row>
    <row r="40" spans="2:9" ht="19.5" thickBot="1" x14ac:dyDescent="0.35">
      <c r="B40" s="36"/>
      <c r="C40" s="39" t="s">
        <v>52</v>
      </c>
      <c r="D40" s="162">
        <f>'[1]Cap 3'!D29</f>
        <v>0</v>
      </c>
      <c r="E40" s="163">
        <v>0</v>
      </c>
      <c r="F40" s="164">
        <v>0</v>
      </c>
      <c r="G40" s="146" t="s">
        <v>14</v>
      </c>
    </row>
    <row r="41" spans="2:9" ht="18.75" thickBot="1" x14ac:dyDescent="0.3">
      <c r="B41" s="29" t="s">
        <v>53</v>
      </c>
      <c r="C41" s="37" t="s">
        <v>54</v>
      </c>
      <c r="D41" s="144">
        <f>D42+D45</f>
        <v>31244.7</v>
      </c>
      <c r="E41" s="144">
        <f>E42+E45</f>
        <v>5936.4930000000004</v>
      </c>
      <c r="F41" s="145">
        <f>F42+F45</f>
        <v>37181.192999999999</v>
      </c>
      <c r="G41" s="146" t="s">
        <v>14</v>
      </c>
    </row>
    <row r="42" spans="2:9" x14ac:dyDescent="0.25">
      <c r="B42" s="30"/>
      <c r="C42" s="40" t="s">
        <v>55</v>
      </c>
      <c r="D42" s="154">
        <f>D43+D44</f>
        <v>12444.7</v>
      </c>
      <c r="E42" s="155">
        <f>E43+E44</f>
        <v>2364.4930000000004</v>
      </c>
      <c r="F42" s="165">
        <f>F43+F44</f>
        <v>14809.192999999999</v>
      </c>
      <c r="G42" s="146" t="s">
        <v>14</v>
      </c>
    </row>
    <row r="43" spans="2:9" ht="18.75" x14ac:dyDescent="0.3">
      <c r="B43" s="36"/>
      <c r="C43" s="41" t="s">
        <v>56</v>
      </c>
      <c r="D43" s="135">
        <v>8711.2900000000009</v>
      </c>
      <c r="E43" s="156">
        <f>D43*0.19</f>
        <v>1655.1451000000002</v>
      </c>
      <c r="F43" s="166">
        <f>E43+D43</f>
        <v>10366.435100000001</v>
      </c>
      <c r="G43" s="146" t="s">
        <v>14</v>
      </c>
    </row>
    <row r="44" spans="2:9" ht="56.25" x14ac:dyDescent="0.3">
      <c r="B44" s="36"/>
      <c r="C44" s="42" t="s">
        <v>57</v>
      </c>
      <c r="D44" s="135">
        <v>3733.41</v>
      </c>
      <c r="E44" s="156">
        <f>D44*0.19</f>
        <v>709.34789999999998</v>
      </c>
      <c r="F44" s="166">
        <f>E44+D44</f>
        <v>4442.7578999999996</v>
      </c>
      <c r="G44" s="146" t="s">
        <v>14</v>
      </c>
    </row>
    <row r="45" spans="2:9" ht="19.5" thickBot="1" x14ac:dyDescent="0.35">
      <c r="B45" s="36"/>
      <c r="C45" s="43" t="s">
        <v>58</v>
      </c>
      <c r="D45" s="157">
        <v>18800</v>
      </c>
      <c r="E45" s="156">
        <f>D45*0.19</f>
        <v>3572</v>
      </c>
      <c r="F45" s="166">
        <f>E45+D45</f>
        <v>22372</v>
      </c>
      <c r="G45" s="146" t="s">
        <v>14</v>
      </c>
    </row>
    <row r="46" spans="2:9" ht="18.75" thickBot="1" x14ac:dyDescent="0.3">
      <c r="B46" s="44"/>
      <c r="C46" s="45" t="s">
        <v>59</v>
      </c>
      <c r="D46" s="46">
        <f>D23+D27+D28+D29+D30+D37+D38+D41</f>
        <v>169638</v>
      </c>
      <c r="E46" s="46">
        <f>E23+E27+E28+E29+E30+E37+E38+E41</f>
        <v>32231.22</v>
      </c>
      <c r="F46" s="47">
        <f>F23+F27+F28+F29+F30+F37+F38+F41</f>
        <v>201869.22</v>
      </c>
      <c r="G46" s="27"/>
      <c r="I46" s="81"/>
    </row>
    <row r="47" spans="2:9" ht="18.75" thickBot="1" x14ac:dyDescent="0.3">
      <c r="B47" s="208" t="s">
        <v>60</v>
      </c>
      <c r="C47" s="209"/>
      <c r="D47" s="209"/>
      <c r="E47" s="209"/>
      <c r="F47" s="209"/>
      <c r="G47" s="210"/>
    </row>
    <row r="48" spans="2:9" x14ac:dyDescent="0.25">
      <c r="B48" s="48" t="s">
        <v>61</v>
      </c>
      <c r="C48" s="49" t="s">
        <v>62</v>
      </c>
      <c r="D48" s="50">
        <f>D49+D50</f>
        <v>1610510.24</v>
      </c>
      <c r="E48" s="50">
        <f t="shared" ref="E48:E55" si="1">D48*0.19</f>
        <v>305996.94559999998</v>
      </c>
      <c r="F48" s="50">
        <f>D48+E48</f>
        <v>1916507.1856</v>
      </c>
      <c r="G48" s="105" t="s">
        <v>25</v>
      </c>
    </row>
    <row r="49" spans="2:16" x14ac:dyDescent="0.25">
      <c r="B49" s="119" t="s">
        <v>63</v>
      </c>
      <c r="C49" s="52" t="s">
        <v>62</v>
      </c>
      <c r="D49" s="53">
        <v>1530510.24</v>
      </c>
      <c r="E49" s="53">
        <f>D49*19/100</f>
        <v>290796.94559999998</v>
      </c>
      <c r="F49" s="53">
        <f>D49+E49</f>
        <v>1821307.1856</v>
      </c>
      <c r="G49" s="115" t="s">
        <v>25</v>
      </c>
    </row>
    <row r="50" spans="2:16" x14ac:dyDescent="0.25">
      <c r="B50" s="119" t="s">
        <v>64</v>
      </c>
      <c r="C50" s="52" t="s">
        <v>111</v>
      </c>
      <c r="D50" s="181">
        <v>80000</v>
      </c>
      <c r="E50" s="181">
        <f>D50*19/100</f>
        <v>15200</v>
      </c>
      <c r="F50" s="181">
        <f>D50+E50</f>
        <v>95200</v>
      </c>
      <c r="G50" s="182" t="s">
        <v>25</v>
      </c>
    </row>
    <row r="51" spans="2:16" x14ac:dyDescent="0.25">
      <c r="B51" s="51" t="s">
        <v>65</v>
      </c>
      <c r="C51" s="52" t="s">
        <v>66</v>
      </c>
      <c r="D51" s="53">
        <f>'[1]Cap 4'!D12</f>
        <v>0</v>
      </c>
      <c r="E51" s="53">
        <f t="shared" si="1"/>
        <v>0</v>
      </c>
      <c r="F51" s="53">
        <f>D51+E51</f>
        <v>0</v>
      </c>
      <c r="G51" s="115" t="s">
        <v>25</v>
      </c>
    </row>
    <row r="52" spans="2:16" ht="23.25" customHeight="1" x14ac:dyDescent="0.25">
      <c r="B52" s="51" t="s">
        <v>67</v>
      </c>
      <c r="C52" s="54" t="s">
        <v>68</v>
      </c>
      <c r="D52" s="53">
        <v>140105.92000000001</v>
      </c>
      <c r="E52" s="53">
        <f t="shared" si="1"/>
        <v>26620.124800000001</v>
      </c>
      <c r="F52" s="53">
        <f>D52+E52</f>
        <v>166726.0448</v>
      </c>
      <c r="G52" s="115" t="s">
        <v>25</v>
      </c>
    </row>
    <row r="53" spans="2:16" ht="22.5" customHeight="1" x14ac:dyDescent="0.25">
      <c r="B53" s="55" t="s">
        <v>69</v>
      </c>
      <c r="C53" s="56" t="s">
        <v>70</v>
      </c>
      <c r="D53" s="53">
        <v>0</v>
      </c>
      <c r="E53" s="53">
        <f t="shared" si="1"/>
        <v>0</v>
      </c>
      <c r="F53" s="53">
        <f>(D53+E53)</f>
        <v>0</v>
      </c>
      <c r="G53" s="115" t="s">
        <v>25</v>
      </c>
    </row>
    <row r="54" spans="2:16" x14ac:dyDescent="0.25">
      <c r="B54" s="55" t="s">
        <v>71</v>
      </c>
      <c r="C54" s="57" t="s">
        <v>72</v>
      </c>
      <c r="D54" s="53">
        <f>'[1]Cap 4'!D16</f>
        <v>0</v>
      </c>
      <c r="E54" s="53">
        <f t="shared" si="1"/>
        <v>0</v>
      </c>
      <c r="F54" s="53">
        <f>(D54+E54)</f>
        <v>0</v>
      </c>
      <c r="G54" s="115" t="s">
        <v>25</v>
      </c>
      <c r="J54" s="81"/>
    </row>
    <row r="55" spans="2:16" ht="18.75" thickBot="1" x14ac:dyDescent="0.3">
      <c r="B55" s="120" t="s">
        <v>73</v>
      </c>
      <c r="C55" s="121" t="s">
        <v>74</v>
      </c>
      <c r="D55" s="118">
        <f>'[1]Cap 4'!D17</f>
        <v>0</v>
      </c>
      <c r="E55" s="118">
        <f t="shared" si="1"/>
        <v>0</v>
      </c>
      <c r="F55" s="118">
        <v>0</v>
      </c>
      <c r="G55" s="91" t="s">
        <v>25</v>
      </c>
    </row>
    <row r="56" spans="2:16" ht="18.75" thickBot="1" x14ac:dyDescent="0.3">
      <c r="B56" s="58"/>
      <c r="C56" s="59" t="s">
        <v>75</v>
      </c>
      <c r="D56" s="60">
        <f>D48+D51+D52+D53+D54+D55</f>
        <v>1750616.16</v>
      </c>
      <c r="E56" s="60">
        <f>D56*19/100</f>
        <v>332617.07039999997</v>
      </c>
      <c r="F56" s="61">
        <f>D56+E56</f>
        <v>2083233.2303999998</v>
      </c>
      <c r="G56" s="24"/>
    </row>
    <row r="57" spans="2:16" ht="18.75" thickBot="1" x14ac:dyDescent="0.3">
      <c r="B57" s="208" t="s">
        <v>76</v>
      </c>
      <c r="C57" s="209"/>
      <c r="D57" s="209"/>
      <c r="E57" s="209"/>
      <c r="F57" s="209"/>
      <c r="G57" s="210"/>
    </row>
    <row r="58" spans="2:16" ht="18.75" thickBot="1" x14ac:dyDescent="0.3">
      <c r="B58" s="62" t="s">
        <v>77</v>
      </c>
      <c r="C58" s="63" t="s">
        <v>78</v>
      </c>
      <c r="D58" s="33">
        <v>0</v>
      </c>
      <c r="E58" s="33">
        <f>E59+E60</f>
        <v>0</v>
      </c>
      <c r="F58" s="34">
        <f>F59+F60</f>
        <v>0</v>
      </c>
      <c r="G58" s="27"/>
    </row>
    <row r="59" spans="2:16" ht="37.5" x14ac:dyDescent="0.3">
      <c r="B59" s="64"/>
      <c r="C59" s="65" t="s">
        <v>79</v>
      </c>
      <c r="D59" s="66">
        <v>0</v>
      </c>
      <c r="E59" s="66">
        <f>D59*0.19</f>
        <v>0</v>
      </c>
      <c r="F59" s="67">
        <f>E59+D59</f>
        <v>0</v>
      </c>
      <c r="G59" s="27" t="s">
        <v>25</v>
      </c>
    </row>
    <row r="60" spans="2:16" ht="19.5" thickBot="1" x14ac:dyDescent="0.35">
      <c r="B60" s="64"/>
      <c r="C60" s="68" t="s">
        <v>80</v>
      </c>
      <c r="D60" s="159">
        <v>0</v>
      </c>
      <c r="E60" s="167">
        <f>D60*0.19</f>
        <v>0</v>
      </c>
      <c r="F60" s="161">
        <f>E60+D60</f>
        <v>0</v>
      </c>
      <c r="G60" s="146" t="s">
        <v>14</v>
      </c>
    </row>
    <row r="61" spans="2:16" ht="24.75" customHeight="1" thickBot="1" x14ac:dyDescent="0.3">
      <c r="B61" s="122" t="s">
        <v>81</v>
      </c>
      <c r="C61" s="123" t="s">
        <v>82</v>
      </c>
      <c r="D61" s="168">
        <f>D62+D63+D64+D65+D66</f>
        <v>17715.612639999999</v>
      </c>
      <c r="E61" s="168">
        <f>E62+E63+E64+E65+E66</f>
        <v>0</v>
      </c>
      <c r="F61" s="169">
        <f>F62+F63+F64+F65+F66</f>
        <v>17715.612639999999</v>
      </c>
      <c r="G61" s="170" t="s">
        <v>14</v>
      </c>
    </row>
    <row r="62" spans="2:16" ht="36" customHeight="1" x14ac:dyDescent="0.3">
      <c r="B62" s="124"/>
      <c r="C62" s="125" t="s">
        <v>83</v>
      </c>
      <c r="D62" s="134">
        <f>'[1]Cap 5'!D28</f>
        <v>0</v>
      </c>
      <c r="E62" s="134">
        <v>0</v>
      </c>
      <c r="F62" s="134">
        <f>D62+E62</f>
        <v>0</v>
      </c>
      <c r="G62" s="171" t="s">
        <v>14</v>
      </c>
    </row>
    <row r="63" spans="2:16" ht="34.5" customHeight="1" x14ac:dyDescent="0.3">
      <c r="B63" s="69"/>
      <c r="C63" s="70" t="s">
        <v>84</v>
      </c>
      <c r="D63" s="136">
        <f>D48*0.5/100</f>
        <v>8052.5511999999999</v>
      </c>
      <c r="E63" s="136">
        <v>0</v>
      </c>
      <c r="F63" s="136">
        <f>D63+E63</f>
        <v>8052.5511999999999</v>
      </c>
      <c r="G63" s="152" t="s">
        <v>14</v>
      </c>
    </row>
    <row r="64" spans="2:16" ht="53.25" customHeight="1" x14ac:dyDescent="0.3">
      <c r="B64" s="69"/>
      <c r="C64" s="70" t="s">
        <v>85</v>
      </c>
      <c r="D64" s="136">
        <f>D48*0.1/100</f>
        <v>1610.5102400000001</v>
      </c>
      <c r="E64" s="136">
        <v>0</v>
      </c>
      <c r="F64" s="136">
        <f>D64+E64</f>
        <v>1610.5102400000001</v>
      </c>
      <c r="G64" s="152" t="s">
        <v>14</v>
      </c>
      <c r="L64" s="207"/>
      <c r="M64" s="207"/>
      <c r="N64" s="207"/>
      <c r="O64" s="207"/>
      <c r="P64" s="207"/>
    </row>
    <row r="65" spans="2:9" ht="23.25" customHeight="1" x14ac:dyDescent="0.3">
      <c r="B65" s="69"/>
      <c r="C65" s="70" t="s">
        <v>86</v>
      </c>
      <c r="D65" s="136">
        <f>D63</f>
        <v>8052.5511999999999</v>
      </c>
      <c r="E65" s="136">
        <v>0</v>
      </c>
      <c r="F65" s="136">
        <f>D65+E65</f>
        <v>8052.5511999999999</v>
      </c>
      <c r="G65" s="152" t="s">
        <v>14</v>
      </c>
    </row>
    <row r="66" spans="2:9" ht="37.5" customHeight="1" x14ac:dyDescent="0.3">
      <c r="B66" s="69"/>
      <c r="C66" s="70" t="s">
        <v>87</v>
      </c>
      <c r="D66" s="136">
        <f>'[1]Cap 5'!D32</f>
        <v>0</v>
      </c>
      <c r="E66" s="136">
        <v>0</v>
      </c>
      <c r="F66" s="136">
        <f>D66+E66</f>
        <v>0</v>
      </c>
      <c r="G66" s="152" t="s">
        <v>14</v>
      </c>
    </row>
    <row r="67" spans="2:9" ht="18.75" thickBot="1" x14ac:dyDescent="0.3">
      <c r="B67" s="126" t="s">
        <v>88</v>
      </c>
      <c r="C67" s="127" t="s">
        <v>89</v>
      </c>
      <c r="D67" s="118">
        <f>'[1]Cap 5'!D33</f>
        <v>0</v>
      </c>
      <c r="E67" s="118">
        <f>D67*0.2</f>
        <v>0</v>
      </c>
      <c r="F67" s="118">
        <f>E67+D67</f>
        <v>0</v>
      </c>
      <c r="G67" s="91" t="s">
        <v>25</v>
      </c>
    </row>
    <row r="68" spans="2:9" ht="18.75" thickBot="1" x14ac:dyDescent="0.3">
      <c r="B68" s="64" t="s">
        <v>90</v>
      </c>
      <c r="C68" s="128" t="s">
        <v>91</v>
      </c>
      <c r="D68" s="35">
        <f>'[1]Cap 5'!D34</f>
        <v>0</v>
      </c>
      <c r="E68" s="35">
        <v>0</v>
      </c>
      <c r="F68" s="129">
        <v>0</v>
      </c>
    </row>
    <row r="69" spans="2:9" ht="18.75" thickBot="1" x14ac:dyDescent="0.3">
      <c r="B69" s="130"/>
      <c r="C69" s="131" t="s">
        <v>92</v>
      </c>
      <c r="D69" s="46">
        <f>D67+D68+D61+D58</f>
        <v>17715.612639999999</v>
      </c>
      <c r="E69" s="46">
        <f>E67+E68+E61+E58</f>
        <v>0</v>
      </c>
      <c r="F69" s="47">
        <f>F67+F68+F61+F58</f>
        <v>17715.612639999999</v>
      </c>
      <c r="G69" s="24"/>
    </row>
    <row r="70" spans="2:9" x14ac:dyDescent="0.25">
      <c r="B70" s="211" t="s">
        <v>93</v>
      </c>
      <c r="C70" s="212"/>
      <c r="D70" s="212"/>
      <c r="E70" s="212"/>
      <c r="F70" s="212"/>
      <c r="G70" s="213"/>
    </row>
    <row r="71" spans="2:9" ht="18.75" thickBot="1" x14ac:dyDescent="0.3">
      <c r="B71" s="38"/>
      <c r="C71" s="71" t="s">
        <v>94</v>
      </c>
      <c r="D71" s="71"/>
      <c r="E71" s="71"/>
      <c r="F71" s="71"/>
      <c r="G71" s="14"/>
    </row>
    <row r="72" spans="2:9" ht="23.25" customHeight="1" x14ac:dyDescent="0.25">
      <c r="B72" s="177" t="s">
        <v>95</v>
      </c>
      <c r="C72" s="178" t="s">
        <v>96</v>
      </c>
      <c r="D72" s="179">
        <v>0</v>
      </c>
      <c r="E72" s="179">
        <f>D72*0.2</f>
        <v>0</v>
      </c>
      <c r="F72" s="179">
        <f>D72+E72</f>
        <v>0</v>
      </c>
      <c r="G72" s="171" t="s">
        <v>14</v>
      </c>
    </row>
    <row r="73" spans="2:9" ht="18.75" thickBot="1" x14ac:dyDescent="0.3">
      <c r="B73" s="126" t="s">
        <v>97</v>
      </c>
      <c r="C73" s="127" t="s">
        <v>98</v>
      </c>
      <c r="D73" s="180">
        <v>0</v>
      </c>
      <c r="E73" s="180">
        <f>D73*0.2</f>
        <v>0</v>
      </c>
      <c r="F73" s="180">
        <f>D73+E73</f>
        <v>0</v>
      </c>
      <c r="G73" s="172" t="s">
        <v>14</v>
      </c>
    </row>
    <row r="74" spans="2:9" ht="18.75" thickBot="1" x14ac:dyDescent="0.3">
      <c r="B74" s="130"/>
      <c r="C74" s="131" t="s">
        <v>99</v>
      </c>
      <c r="D74" s="46">
        <f>D72+D73</f>
        <v>0</v>
      </c>
      <c r="E74" s="46">
        <f>E72+E73</f>
        <v>0</v>
      </c>
      <c r="F74" s="47">
        <f>F72+F73</f>
        <v>0</v>
      </c>
      <c r="G74" s="76"/>
    </row>
    <row r="75" spans="2:9" ht="18.75" thickBot="1" x14ac:dyDescent="0.3">
      <c r="B75" s="37"/>
      <c r="C75" s="73" t="s">
        <v>100</v>
      </c>
      <c r="D75" s="74">
        <f>D74+D69+D56+D46+D21+D18</f>
        <v>1937969.7726399999</v>
      </c>
      <c r="E75" s="74">
        <f>E74+E69+E56+E46+E21+E18</f>
        <v>364848.29039999994</v>
      </c>
      <c r="F75" s="75">
        <f>F69+F56+F46</f>
        <v>2302818.0630399999</v>
      </c>
      <c r="G75" s="27"/>
    </row>
    <row r="76" spans="2:9" ht="18.75" thickBot="1" x14ac:dyDescent="0.3">
      <c r="B76" s="37"/>
      <c r="C76" s="77" t="s">
        <v>101</v>
      </c>
      <c r="D76" s="78">
        <f>D15+D16+D17+D21+D48+D51+D59</f>
        <v>1610510.24</v>
      </c>
      <c r="E76" s="78">
        <f>E15+E17+E21+E48+E51+E58</f>
        <v>305996.94559999998</v>
      </c>
      <c r="F76" s="79">
        <f>F15+F17+F21+F48+F51+F58</f>
        <v>1916507.1856</v>
      </c>
      <c r="G76" s="80"/>
    </row>
    <row r="77" spans="2:9" x14ac:dyDescent="0.25">
      <c r="B77" s="190"/>
      <c r="C77" s="190"/>
      <c r="D77" s="1"/>
      <c r="E77" s="191"/>
      <c r="F77" s="191"/>
      <c r="G77" s="192"/>
    </row>
    <row r="78" spans="2:9" ht="18.75" x14ac:dyDescent="0.25">
      <c r="B78" s="2"/>
      <c r="E78" s="214" t="s">
        <v>102</v>
      </c>
      <c r="F78" s="215"/>
      <c r="G78" s="3">
        <f>F75</f>
        <v>2302818.0630399999</v>
      </c>
      <c r="I78" s="81"/>
    </row>
    <row r="79" spans="2:9" x14ac:dyDescent="0.25">
      <c r="B79" s="4"/>
      <c r="E79" s="216" t="s">
        <v>25</v>
      </c>
      <c r="F79" s="215"/>
      <c r="G79" s="5">
        <f>F52+F49+F36+F35+F33+F50</f>
        <v>2229713.0674000001</v>
      </c>
    </row>
    <row r="80" spans="2:9" ht="18.75" x14ac:dyDescent="0.3">
      <c r="B80" s="6"/>
      <c r="C80" s="6"/>
      <c r="D80" s="6"/>
      <c r="E80" s="217" t="s">
        <v>14</v>
      </c>
      <c r="F80" s="218"/>
      <c r="G80" s="173">
        <f>F65+F64+F63+F45+F44+F43+F28+F24</f>
        <v>73104.995640000008</v>
      </c>
    </row>
    <row r="81" spans="2:7" ht="18.75" x14ac:dyDescent="0.3">
      <c r="B81" s="6"/>
      <c r="C81" s="6"/>
      <c r="D81" s="6"/>
      <c r="E81" s="7"/>
      <c r="F81" s="7"/>
      <c r="G81" s="81"/>
    </row>
    <row r="82" spans="2:7" ht="20.25" customHeight="1" x14ac:dyDescent="0.3">
      <c r="B82" s="6"/>
      <c r="C82" s="8" t="s">
        <v>103</v>
      </c>
      <c r="D82" s="2"/>
      <c r="E82" s="219" t="s">
        <v>105</v>
      </c>
      <c r="F82" s="219"/>
      <c r="G82" s="219"/>
    </row>
    <row r="83" spans="2:7" x14ac:dyDescent="0.25">
      <c r="B83" s="9"/>
      <c r="C83" s="4" t="s">
        <v>110</v>
      </c>
      <c r="D83" s="4"/>
      <c r="E83" s="209" t="s">
        <v>104</v>
      </c>
      <c r="F83" s="209"/>
      <c r="G83" s="209"/>
    </row>
    <row r="84" spans="2:7" ht="18.75" x14ac:dyDescent="0.3">
      <c r="B84" s="9"/>
      <c r="C84" s="82"/>
      <c r="D84" s="82"/>
      <c r="E84" s="82"/>
      <c r="F84" s="82"/>
    </row>
    <row r="85" spans="2:7" ht="18.75" x14ac:dyDescent="0.3">
      <c r="B85" s="9"/>
      <c r="C85" s="82"/>
      <c r="D85" s="82"/>
      <c r="E85" s="82"/>
      <c r="F85" s="82"/>
    </row>
    <row r="86" spans="2:7" ht="18.75" x14ac:dyDescent="0.3">
      <c r="C86" s="82"/>
      <c r="D86" s="82"/>
      <c r="E86" s="82"/>
      <c r="F86" s="82"/>
    </row>
    <row r="87" spans="2:7" ht="18.75" x14ac:dyDescent="0.3">
      <c r="C87" s="82"/>
      <c r="D87" s="82"/>
      <c r="E87" s="82"/>
      <c r="F87" s="82"/>
    </row>
  </sheetData>
  <mergeCells count="24">
    <mergeCell ref="K25:M25"/>
    <mergeCell ref="B47:G47"/>
    <mergeCell ref="E80:F80"/>
    <mergeCell ref="E82:G82"/>
    <mergeCell ref="E83:G83"/>
    <mergeCell ref="L64:P64"/>
    <mergeCell ref="B70:G70"/>
    <mergeCell ref="B77:C77"/>
    <mergeCell ref="E77:G77"/>
    <mergeCell ref="E78:F78"/>
    <mergeCell ref="E79:F79"/>
    <mergeCell ref="B57:G57"/>
    <mergeCell ref="F1:G1"/>
    <mergeCell ref="B3:G3"/>
    <mergeCell ref="B5:G5"/>
    <mergeCell ref="B6:G6"/>
    <mergeCell ref="B7:G7"/>
    <mergeCell ref="B22:F22"/>
    <mergeCell ref="B4:G4"/>
    <mergeCell ref="C8:C10"/>
    <mergeCell ref="D8:F8"/>
    <mergeCell ref="G8:G9"/>
    <mergeCell ref="B12:G13"/>
    <mergeCell ref="B19:G19"/>
  </mergeCells>
  <pageMargins left="0.29375000000000001" right="0.75" top="1" bottom="1" header="0.5" footer="0.5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varianta buna</vt:lpstr>
      <vt:lpstr>Deviz general lot 3 oug</vt:lpstr>
      <vt:lpstr>'Deviz general lot 3 oug'!Zona_de_imprimat</vt:lpstr>
      <vt:lpstr>'varianta buna'!Zona_de_imprimat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Andrei.Erhan</dc:creator>
  <cp:lastModifiedBy>Luminita.Istrate</cp:lastModifiedBy>
  <cp:lastPrinted>2019-06-10T07:09:30Z</cp:lastPrinted>
  <dcterms:created xsi:type="dcterms:W3CDTF">2018-08-08T05:47:35Z</dcterms:created>
  <dcterms:modified xsi:type="dcterms:W3CDTF">2019-06-10T12:36:51Z</dcterms:modified>
</cp:coreProperties>
</file>