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IECTE HOTARARI\2023\AUGUST\cont executie trim II\"/>
    </mc:Choice>
  </mc:AlternateContent>
  <xr:revisionPtr revIDLastSave="0" documentId="13_ncr:1_{D95690D7-9443-4AB5-BE2A-89B572E859A5}" xr6:coauthVersionLast="47" xr6:coauthVersionMax="47" xr10:uidLastSave="{00000000-0000-0000-0000-000000000000}"/>
  <bookViews>
    <workbookView xWindow="2340" yWindow="2340" windowWidth="21600" windowHeight="11430" xr2:uid="{00000000-000D-0000-FFFF-FFFF00000000}"/>
  </bookViews>
  <sheets>
    <sheet name="Foaie1" sheetId="1" r:id="rId1"/>
    <sheet name="Foaie2" sheetId="2" r:id="rId2"/>
    <sheet name="Foaie3" sheetId="3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5" i="1" l="1"/>
  <c r="F204" i="1"/>
  <c r="F203" i="1"/>
  <c r="I202" i="1"/>
  <c r="I198" i="1" s="1"/>
  <c r="H202" i="1"/>
  <c r="G202" i="1"/>
  <c r="F202" i="1" s="1"/>
  <c r="E202" i="1"/>
  <c r="D202" i="1"/>
  <c r="D198" i="1" s="1"/>
  <c r="F201" i="1"/>
  <c r="F200" i="1"/>
  <c r="I199" i="1"/>
  <c r="H199" i="1"/>
  <c r="G199" i="1"/>
  <c r="F199" i="1"/>
  <c r="E199" i="1"/>
  <c r="D199" i="1"/>
  <c r="H198" i="1"/>
  <c r="G198" i="1"/>
  <c r="F198" i="1"/>
  <c r="E198" i="1"/>
  <c r="F197" i="1"/>
  <c r="I196" i="1"/>
  <c r="H196" i="1"/>
  <c r="G196" i="1"/>
  <c r="F196" i="1"/>
  <c r="E196" i="1"/>
  <c r="D196" i="1"/>
  <c r="F195" i="1"/>
  <c r="F194" i="1"/>
  <c r="I193" i="1"/>
  <c r="I186" i="1" s="1"/>
  <c r="I185" i="1" s="1"/>
  <c r="I184" i="1" s="1"/>
  <c r="H193" i="1"/>
  <c r="F193" i="1" s="1"/>
  <c r="G193" i="1"/>
  <c r="E193" i="1"/>
  <c r="D193" i="1"/>
  <c r="F192" i="1"/>
  <c r="F191" i="1"/>
  <c r="I190" i="1"/>
  <c r="H190" i="1"/>
  <c r="G190" i="1"/>
  <c r="F190" i="1"/>
  <c r="E190" i="1"/>
  <c r="E186" i="1" s="1"/>
  <c r="E185" i="1" s="1"/>
  <c r="E184" i="1" s="1"/>
  <c r="D190" i="1"/>
  <c r="D186" i="1" s="1"/>
  <c r="D185" i="1" s="1"/>
  <c r="D184" i="1" s="1"/>
  <c r="F189" i="1"/>
  <c r="F188" i="1"/>
  <c r="F187" i="1"/>
  <c r="G186" i="1"/>
  <c r="F183" i="1"/>
  <c r="I182" i="1"/>
  <c r="H182" i="1"/>
  <c r="F182" i="1" s="1"/>
  <c r="G182" i="1"/>
  <c r="E182" i="1"/>
  <c r="D182" i="1"/>
  <c r="I181" i="1"/>
  <c r="H181" i="1"/>
  <c r="F181" i="1" s="1"/>
  <c r="G181" i="1"/>
  <c r="E181" i="1"/>
  <c r="D181" i="1"/>
  <c r="F180" i="1"/>
  <c r="I179" i="1"/>
  <c r="H179" i="1"/>
  <c r="G179" i="1"/>
  <c r="F179" i="1" s="1"/>
  <c r="E179" i="1"/>
  <c r="D179" i="1"/>
  <c r="I178" i="1"/>
  <c r="H178" i="1"/>
  <c r="G178" i="1"/>
  <c r="F178" i="1" s="1"/>
  <c r="E178" i="1"/>
  <c r="D178" i="1"/>
  <c r="F177" i="1"/>
  <c r="I176" i="1"/>
  <c r="H176" i="1"/>
  <c r="G176" i="1"/>
  <c r="F176" i="1"/>
  <c r="E176" i="1"/>
  <c r="E175" i="1" s="1"/>
  <c r="E174" i="1" s="1"/>
  <c r="E173" i="1" s="1"/>
  <c r="E172" i="1" s="1"/>
  <c r="D176" i="1"/>
  <c r="I175" i="1"/>
  <c r="H175" i="1"/>
  <c r="G175" i="1"/>
  <c r="F175" i="1"/>
  <c r="D175" i="1"/>
  <c r="D174" i="1" s="1"/>
  <c r="D173" i="1" s="1"/>
  <c r="D172" i="1" s="1"/>
  <c r="I174" i="1"/>
  <c r="H174" i="1"/>
  <c r="G174" i="1"/>
  <c r="F174" i="1"/>
  <c r="I173" i="1"/>
  <c r="H173" i="1"/>
  <c r="G173" i="1"/>
  <c r="F173" i="1"/>
  <c r="F166" i="1"/>
  <c r="F165" i="1"/>
  <c r="I164" i="1"/>
  <c r="H164" i="1"/>
  <c r="F164" i="1" s="1"/>
  <c r="G164" i="1"/>
  <c r="E164" i="1"/>
  <c r="D164" i="1"/>
  <c r="I163" i="1"/>
  <c r="H163" i="1"/>
  <c r="F163" i="1" s="1"/>
  <c r="G163" i="1"/>
  <c r="E163" i="1"/>
  <c r="D163" i="1"/>
  <c r="I162" i="1"/>
  <c r="H162" i="1"/>
  <c r="F162" i="1" s="1"/>
  <c r="G162" i="1"/>
  <c r="E162" i="1"/>
  <c r="D162" i="1"/>
  <c r="F161" i="1"/>
  <c r="I160" i="1"/>
  <c r="H160" i="1"/>
  <c r="G160" i="1"/>
  <c r="F160" i="1" s="1"/>
  <c r="E160" i="1"/>
  <c r="D160" i="1"/>
  <c r="D147" i="1" s="1"/>
  <c r="D142" i="1" s="1"/>
  <c r="F159" i="1"/>
  <c r="F158" i="1"/>
  <c r="I157" i="1"/>
  <c r="H157" i="1"/>
  <c r="G157" i="1"/>
  <c r="F157" i="1"/>
  <c r="E157" i="1"/>
  <c r="D157" i="1"/>
  <c r="F156" i="1"/>
  <c r="I155" i="1"/>
  <c r="H155" i="1"/>
  <c r="G155" i="1"/>
  <c r="F155" i="1" s="1"/>
  <c r="E155" i="1"/>
  <c r="D155" i="1"/>
  <c r="I154" i="1"/>
  <c r="H154" i="1"/>
  <c r="G154" i="1"/>
  <c r="F154" i="1" s="1"/>
  <c r="E154" i="1"/>
  <c r="D154" i="1"/>
  <c r="F153" i="1"/>
  <c r="I152" i="1"/>
  <c r="I147" i="1" s="1"/>
  <c r="I142" i="1" s="1"/>
  <c r="H152" i="1"/>
  <c r="H147" i="1" s="1"/>
  <c r="H142" i="1" s="1"/>
  <c r="G152" i="1"/>
  <c r="G147" i="1" s="1"/>
  <c r="F147" i="1" s="1"/>
  <c r="E152" i="1"/>
  <c r="D152" i="1"/>
  <c r="F151" i="1"/>
  <c r="F150" i="1"/>
  <c r="F149" i="1"/>
  <c r="I148" i="1"/>
  <c r="H148" i="1"/>
  <c r="G148" i="1"/>
  <c r="F148" i="1"/>
  <c r="E148" i="1"/>
  <c r="D148" i="1"/>
  <c r="E147" i="1"/>
  <c r="E142" i="1" s="1"/>
  <c r="F146" i="1"/>
  <c r="I145" i="1"/>
  <c r="H145" i="1"/>
  <c r="G145" i="1"/>
  <c r="F145" i="1"/>
  <c r="E145" i="1"/>
  <c r="D145" i="1"/>
  <c r="I144" i="1"/>
  <c r="H144" i="1"/>
  <c r="G144" i="1"/>
  <c r="G143" i="1" s="1"/>
  <c r="E144" i="1"/>
  <c r="D144" i="1"/>
  <c r="I143" i="1"/>
  <c r="H143" i="1"/>
  <c r="E143" i="1"/>
  <c r="D143" i="1"/>
  <c r="F141" i="1"/>
  <c r="I140" i="1"/>
  <c r="H140" i="1"/>
  <c r="G140" i="1"/>
  <c r="F140" i="1" s="1"/>
  <c r="E140" i="1"/>
  <c r="D140" i="1"/>
  <c r="I139" i="1"/>
  <c r="H139" i="1"/>
  <c r="G139" i="1"/>
  <c r="F139" i="1" s="1"/>
  <c r="E139" i="1"/>
  <c r="D139" i="1"/>
  <c r="F138" i="1"/>
  <c r="F137" i="1"/>
  <c r="F136" i="1"/>
  <c r="F135" i="1"/>
  <c r="I134" i="1"/>
  <c r="H134" i="1"/>
  <c r="G134" i="1"/>
  <c r="F134" i="1"/>
  <c r="E134" i="1"/>
  <c r="D134" i="1"/>
  <c r="I133" i="1"/>
  <c r="H133" i="1"/>
  <c r="G133" i="1"/>
  <c r="F133" i="1"/>
  <c r="E133" i="1"/>
  <c r="D133" i="1"/>
  <c r="D127" i="1" s="1"/>
  <c r="F132" i="1"/>
  <c r="I131" i="1"/>
  <c r="H131" i="1"/>
  <c r="G131" i="1"/>
  <c r="G127" i="1" s="1"/>
  <c r="F127" i="1" s="1"/>
  <c r="F131" i="1"/>
  <c r="E131" i="1"/>
  <c r="E127" i="1" s="1"/>
  <c r="D131" i="1"/>
  <c r="F130" i="1"/>
  <c r="F129" i="1"/>
  <c r="I128" i="1"/>
  <c r="H128" i="1"/>
  <c r="G128" i="1"/>
  <c r="F128" i="1" s="1"/>
  <c r="E128" i="1"/>
  <c r="D128" i="1"/>
  <c r="I127" i="1"/>
  <c r="H127" i="1"/>
  <c r="F126" i="1"/>
  <c r="F125" i="1"/>
  <c r="F124" i="1"/>
  <c r="F123" i="1"/>
  <c r="F122" i="1"/>
  <c r="I121" i="1"/>
  <c r="H121" i="1"/>
  <c r="H117" i="1" s="1"/>
  <c r="H116" i="1" s="1"/>
  <c r="G121" i="1"/>
  <c r="F121" i="1" s="1"/>
  <c r="E121" i="1"/>
  <c r="D121" i="1"/>
  <c r="F120" i="1"/>
  <c r="F119" i="1"/>
  <c r="I118" i="1"/>
  <c r="H118" i="1"/>
  <c r="F118" i="1" s="1"/>
  <c r="G118" i="1"/>
  <c r="E118" i="1"/>
  <c r="D118" i="1"/>
  <c r="I117" i="1"/>
  <c r="E117" i="1"/>
  <c r="D117" i="1"/>
  <c r="D116" i="1" s="1"/>
  <c r="D107" i="1" s="1"/>
  <c r="D106" i="1" s="1"/>
  <c r="D105" i="1" s="1"/>
  <c r="I116" i="1"/>
  <c r="I107" i="1" s="1"/>
  <c r="E116" i="1"/>
  <c r="F115" i="1"/>
  <c r="F114" i="1"/>
  <c r="F113" i="1"/>
  <c r="I112" i="1"/>
  <c r="H112" i="1"/>
  <c r="G112" i="1"/>
  <c r="F112" i="1"/>
  <c r="E112" i="1"/>
  <c r="E109" i="1" s="1"/>
  <c r="E108" i="1" s="1"/>
  <c r="E107" i="1" s="1"/>
  <c r="D112" i="1"/>
  <c r="F111" i="1"/>
  <c r="I110" i="1"/>
  <c r="H110" i="1"/>
  <c r="G110" i="1"/>
  <c r="F110" i="1" s="1"/>
  <c r="E110" i="1"/>
  <c r="D110" i="1"/>
  <c r="I109" i="1"/>
  <c r="H109" i="1"/>
  <c r="H108" i="1" s="1"/>
  <c r="G109" i="1"/>
  <c r="G108" i="1" s="1"/>
  <c r="D109" i="1"/>
  <c r="I108" i="1"/>
  <c r="D108" i="1"/>
  <c r="I172" i="1" l="1"/>
  <c r="F186" i="1"/>
  <c r="G185" i="1"/>
  <c r="H186" i="1"/>
  <c r="H185" i="1" s="1"/>
  <c r="H184" i="1" s="1"/>
  <c r="H172" i="1"/>
  <c r="E106" i="1"/>
  <c r="E105" i="1" s="1"/>
  <c r="G142" i="1"/>
  <c r="F142" i="1" s="1"/>
  <c r="F143" i="1"/>
  <c r="F108" i="1"/>
  <c r="H107" i="1"/>
  <c r="H106" i="1" s="1"/>
  <c r="H105" i="1" s="1"/>
  <c r="I106" i="1"/>
  <c r="I105" i="1" s="1"/>
  <c r="G117" i="1"/>
  <c r="F152" i="1"/>
  <c r="F109" i="1"/>
  <c r="F144" i="1"/>
  <c r="F185" i="1" l="1"/>
  <c r="G184" i="1"/>
  <c r="G116" i="1"/>
  <c r="F117" i="1"/>
  <c r="G172" i="1" l="1"/>
  <c r="F172" i="1" s="1"/>
  <c r="F184" i="1"/>
  <c r="F116" i="1"/>
  <c r="G107" i="1"/>
  <c r="G106" i="1" l="1"/>
  <c r="F107" i="1"/>
  <c r="G105" i="1" l="1"/>
  <c r="F105" i="1" s="1"/>
  <c r="F106" i="1"/>
  <c r="D15" i="3" l="1"/>
  <c r="D14" i="3" s="1"/>
  <c r="D13" i="3" s="1"/>
  <c r="D12" i="3" s="1"/>
  <c r="E15" i="3"/>
  <c r="E14" i="3" s="1"/>
  <c r="E13" i="3" s="1"/>
  <c r="E12" i="3" s="1"/>
  <c r="J15" i="3"/>
  <c r="J14" i="3" s="1"/>
  <c r="J13" i="3" s="1"/>
  <c r="D16" i="3"/>
  <c r="E16" i="3"/>
  <c r="G16" i="3"/>
  <c r="G15" i="3" s="1"/>
  <c r="H16" i="3"/>
  <c r="H15" i="3" s="1"/>
  <c r="H14" i="3" s="1"/>
  <c r="H13" i="3" s="1"/>
  <c r="I16" i="3"/>
  <c r="I15" i="3" s="1"/>
  <c r="I14" i="3" s="1"/>
  <c r="I13" i="3" s="1"/>
  <c r="J16" i="3"/>
  <c r="F17" i="3"/>
  <c r="K17" i="3"/>
  <c r="D18" i="3"/>
  <c r="E18" i="3"/>
  <c r="J18" i="3"/>
  <c r="D19" i="3"/>
  <c r="E19" i="3"/>
  <c r="G19" i="3"/>
  <c r="G18" i="3" s="1"/>
  <c r="H19" i="3"/>
  <c r="H18" i="3" s="1"/>
  <c r="I19" i="3"/>
  <c r="I18" i="3" s="1"/>
  <c r="J19" i="3"/>
  <c r="F20" i="3"/>
  <c r="K20" i="3"/>
  <c r="D21" i="3"/>
  <c r="E21" i="3"/>
  <c r="J21" i="3"/>
  <c r="D22" i="3"/>
  <c r="E22" i="3"/>
  <c r="G22" i="3"/>
  <c r="G21" i="3" s="1"/>
  <c r="H22" i="3"/>
  <c r="H21" i="3" s="1"/>
  <c r="I22" i="3"/>
  <c r="I21" i="3" s="1"/>
  <c r="J22" i="3"/>
  <c r="F23" i="3"/>
  <c r="K23" i="3"/>
  <c r="G26" i="3"/>
  <c r="F27" i="3"/>
  <c r="K27" i="3"/>
  <c r="F28" i="3"/>
  <c r="K28" i="3" s="1"/>
  <c r="F29" i="3"/>
  <c r="K29" i="3"/>
  <c r="D30" i="3"/>
  <c r="D26" i="3" s="1"/>
  <c r="D25" i="3" s="1"/>
  <c r="D24" i="3" s="1"/>
  <c r="E30" i="3"/>
  <c r="E26" i="3" s="1"/>
  <c r="E25" i="3" s="1"/>
  <c r="E24" i="3" s="1"/>
  <c r="G30" i="3"/>
  <c r="H30" i="3"/>
  <c r="H26" i="3" s="1"/>
  <c r="H25" i="3" s="1"/>
  <c r="H24" i="3" s="1"/>
  <c r="I30" i="3"/>
  <c r="I26" i="3" s="1"/>
  <c r="I25" i="3" s="1"/>
  <c r="I24" i="3" s="1"/>
  <c r="J30" i="3"/>
  <c r="J26" i="3" s="1"/>
  <c r="J25" i="3" s="1"/>
  <c r="J24" i="3" s="1"/>
  <c r="F31" i="3"/>
  <c r="K31" i="3" s="1"/>
  <c r="F32" i="3"/>
  <c r="K32" i="3"/>
  <c r="D33" i="3"/>
  <c r="E33" i="3"/>
  <c r="G33" i="3"/>
  <c r="H33" i="3"/>
  <c r="F33" i="3" s="1"/>
  <c r="K33" i="3" s="1"/>
  <c r="I33" i="3"/>
  <c r="J33" i="3"/>
  <c r="F34" i="3"/>
  <c r="K34" i="3" s="1"/>
  <c r="F35" i="3"/>
  <c r="K35" i="3"/>
  <c r="D36" i="3"/>
  <c r="E36" i="3"/>
  <c r="G36" i="3"/>
  <c r="H36" i="3"/>
  <c r="F36" i="3" s="1"/>
  <c r="K36" i="3" s="1"/>
  <c r="I36" i="3"/>
  <c r="J36" i="3"/>
  <c r="F37" i="3"/>
  <c r="K37" i="3" s="1"/>
  <c r="G38" i="3"/>
  <c r="F38" i="3" s="1"/>
  <c r="D39" i="3"/>
  <c r="D38" i="3" s="1"/>
  <c r="E39" i="3"/>
  <c r="E38" i="3" s="1"/>
  <c r="G39" i="3"/>
  <c r="H39" i="3"/>
  <c r="H38" i="3" s="1"/>
  <c r="I39" i="3"/>
  <c r="I38" i="3" s="1"/>
  <c r="J39" i="3"/>
  <c r="J38" i="3" s="1"/>
  <c r="F40" i="3"/>
  <c r="K40" i="3" s="1"/>
  <c r="F41" i="3"/>
  <c r="K41" i="3"/>
  <c r="D42" i="3"/>
  <c r="E42" i="3"/>
  <c r="G42" i="3"/>
  <c r="H42" i="3"/>
  <c r="F42" i="3" s="1"/>
  <c r="K42" i="3" s="1"/>
  <c r="I42" i="3"/>
  <c r="J42" i="3"/>
  <c r="F43" i="3"/>
  <c r="K43" i="3" s="1"/>
  <c r="F44" i="3"/>
  <c r="K44" i="3"/>
  <c r="F45" i="3"/>
  <c r="K45" i="3"/>
  <c r="J16" i="2"/>
  <c r="J15" i="2" s="1"/>
  <c r="D17" i="2"/>
  <c r="E17" i="2"/>
  <c r="G17" i="2"/>
  <c r="H17" i="2"/>
  <c r="H16" i="2" s="1"/>
  <c r="H15" i="2" s="1"/>
  <c r="I17" i="2"/>
  <c r="I16" i="2" s="1"/>
  <c r="I15" i="2" s="1"/>
  <c r="J17" i="2"/>
  <c r="F18" i="2"/>
  <c r="K18" i="2"/>
  <c r="D19" i="2"/>
  <c r="D16" i="2" s="1"/>
  <c r="D15" i="2" s="1"/>
  <c r="E19" i="2"/>
  <c r="E16" i="2" s="1"/>
  <c r="E15" i="2" s="1"/>
  <c r="E14" i="2" s="1"/>
  <c r="E13" i="2" s="1"/>
  <c r="E12" i="2" s="1"/>
  <c r="G19" i="2"/>
  <c r="F19" i="2" s="1"/>
  <c r="K19" i="2" s="1"/>
  <c r="H19" i="2"/>
  <c r="I19" i="2"/>
  <c r="J19" i="2"/>
  <c r="F20" i="2"/>
  <c r="K20" i="2"/>
  <c r="F21" i="2"/>
  <c r="K21" i="2"/>
  <c r="F22" i="2"/>
  <c r="K22" i="2"/>
  <c r="G24" i="2"/>
  <c r="G23" i="2" s="1"/>
  <c r="D25" i="2"/>
  <c r="E25" i="2"/>
  <c r="E24" i="2" s="1"/>
  <c r="E23" i="2" s="1"/>
  <c r="G25" i="2"/>
  <c r="F25" i="2" s="1"/>
  <c r="K25" i="2" s="1"/>
  <c r="H25" i="2"/>
  <c r="H24" i="2" s="1"/>
  <c r="H23" i="2" s="1"/>
  <c r="I25" i="2"/>
  <c r="I24" i="2" s="1"/>
  <c r="I23" i="2" s="1"/>
  <c r="J25" i="2"/>
  <c r="J24" i="2" s="1"/>
  <c r="J23" i="2" s="1"/>
  <c r="F26" i="2"/>
  <c r="K26" i="2"/>
  <c r="F27" i="2"/>
  <c r="K27" i="2"/>
  <c r="D28" i="2"/>
  <c r="E28" i="2"/>
  <c r="G28" i="2"/>
  <c r="F28" i="2" s="1"/>
  <c r="H28" i="2"/>
  <c r="I28" i="2"/>
  <c r="J28" i="2"/>
  <c r="K28" i="2"/>
  <c r="F29" i="2"/>
  <c r="K29" i="2"/>
  <c r="F30" i="2"/>
  <c r="K30" i="2"/>
  <c r="F31" i="2"/>
  <c r="K31" i="2"/>
  <c r="F32" i="2"/>
  <c r="K32" i="2"/>
  <c r="F33" i="2"/>
  <c r="K33" i="2"/>
  <c r="D34" i="2"/>
  <c r="E34" i="2"/>
  <c r="D35" i="2"/>
  <c r="E35" i="2"/>
  <c r="G35" i="2"/>
  <c r="G34" i="2" s="1"/>
  <c r="H35" i="2"/>
  <c r="H34" i="2" s="1"/>
  <c r="I35" i="2"/>
  <c r="J35" i="2"/>
  <c r="F36" i="2"/>
  <c r="K36" i="2"/>
  <c r="F37" i="2"/>
  <c r="K37" i="2"/>
  <c r="D38" i="2"/>
  <c r="E38" i="2"/>
  <c r="G38" i="2"/>
  <c r="H38" i="2"/>
  <c r="I38" i="2"/>
  <c r="J38" i="2"/>
  <c r="F39" i="2"/>
  <c r="K39" i="2"/>
  <c r="D40" i="2"/>
  <c r="E40" i="2"/>
  <c r="J40" i="2"/>
  <c r="J34" i="2" s="1"/>
  <c r="D41" i="2"/>
  <c r="E41" i="2"/>
  <c r="G41" i="2"/>
  <c r="G40" i="2" s="1"/>
  <c r="H41" i="2"/>
  <c r="H40" i="2" s="1"/>
  <c r="I41" i="2"/>
  <c r="I40" i="2" s="1"/>
  <c r="J41" i="2"/>
  <c r="F42" i="2"/>
  <c r="K42" i="2"/>
  <c r="F43" i="2"/>
  <c r="K43" i="2"/>
  <c r="F44" i="2"/>
  <c r="K44" i="2"/>
  <c r="F45" i="2"/>
  <c r="K45" i="2"/>
  <c r="D46" i="2"/>
  <c r="E46" i="2"/>
  <c r="J46" i="2"/>
  <c r="D47" i="2"/>
  <c r="E47" i="2"/>
  <c r="G47" i="2"/>
  <c r="G46" i="2" s="1"/>
  <c r="H47" i="2"/>
  <c r="H46" i="2" s="1"/>
  <c r="I47" i="2"/>
  <c r="I46" i="2" s="1"/>
  <c r="J47" i="2"/>
  <c r="F48" i="2"/>
  <c r="K48" i="2"/>
  <c r="G51" i="2"/>
  <c r="G50" i="2" s="1"/>
  <c r="D52" i="2"/>
  <c r="D51" i="2" s="1"/>
  <c r="D50" i="2" s="1"/>
  <c r="E52" i="2"/>
  <c r="E51" i="2" s="1"/>
  <c r="E50" i="2" s="1"/>
  <c r="E49" i="2" s="1"/>
  <c r="G52" i="2"/>
  <c r="F52" i="2" s="1"/>
  <c r="H52" i="2"/>
  <c r="H51" i="2" s="1"/>
  <c r="H50" i="2" s="1"/>
  <c r="I52" i="2"/>
  <c r="I51" i="2" s="1"/>
  <c r="I50" i="2" s="1"/>
  <c r="J52" i="2"/>
  <c r="J51" i="2" s="1"/>
  <c r="J50" i="2" s="1"/>
  <c r="K52" i="2"/>
  <c r="F53" i="2"/>
  <c r="K53" i="2"/>
  <c r="G54" i="2"/>
  <c r="D55" i="2"/>
  <c r="E55" i="2"/>
  <c r="E54" i="2" s="1"/>
  <c r="G55" i="2"/>
  <c r="F55" i="2" s="1"/>
  <c r="K55" i="2" s="1"/>
  <c r="H55" i="2"/>
  <c r="I55" i="2"/>
  <c r="J55" i="2"/>
  <c r="F56" i="2"/>
  <c r="K56" i="2"/>
  <c r="F57" i="2"/>
  <c r="K57" i="2"/>
  <c r="F58" i="2"/>
  <c r="K58" i="2"/>
  <c r="D59" i="2"/>
  <c r="E59" i="2"/>
  <c r="G59" i="2"/>
  <c r="H59" i="2"/>
  <c r="I59" i="2"/>
  <c r="J59" i="2"/>
  <c r="F60" i="2"/>
  <c r="K60" i="2"/>
  <c r="D61" i="2"/>
  <c r="E61" i="2"/>
  <c r="J61" i="2"/>
  <c r="D62" i="2"/>
  <c r="E62" i="2"/>
  <c r="G62" i="2"/>
  <c r="G61" i="2" s="1"/>
  <c r="H62" i="2"/>
  <c r="H61" i="2" s="1"/>
  <c r="I62" i="2"/>
  <c r="I61" i="2" s="1"/>
  <c r="J62" i="2"/>
  <c r="F63" i="2"/>
  <c r="K63" i="2"/>
  <c r="D64" i="2"/>
  <c r="E64" i="2"/>
  <c r="G64" i="2"/>
  <c r="F64" i="2" s="1"/>
  <c r="K64" i="2" s="1"/>
  <c r="H64" i="2"/>
  <c r="I64" i="2"/>
  <c r="J64" i="2"/>
  <c r="F65" i="2"/>
  <c r="K65" i="2"/>
  <c r="F66" i="2"/>
  <c r="K66" i="2"/>
  <c r="D67" i="2"/>
  <c r="E67" i="2"/>
  <c r="G67" i="2"/>
  <c r="F67" i="2" s="1"/>
  <c r="H67" i="2"/>
  <c r="I67" i="2"/>
  <c r="J67" i="2"/>
  <c r="K67" i="2"/>
  <c r="F68" i="2"/>
  <c r="K68" i="2"/>
  <c r="D70" i="2"/>
  <c r="D69" i="2" s="1"/>
  <c r="E70" i="2"/>
  <c r="E69" i="2" s="1"/>
  <c r="J70" i="2"/>
  <c r="J69" i="2" s="1"/>
  <c r="D71" i="2"/>
  <c r="E71" i="2"/>
  <c r="G71" i="2"/>
  <c r="H71" i="2"/>
  <c r="H70" i="2" s="1"/>
  <c r="H69" i="2" s="1"/>
  <c r="I71" i="2"/>
  <c r="I70" i="2" s="1"/>
  <c r="I69" i="2" s="1"/>
  <c r="J71" i="2"/>
  <c r="F72" i="2"/>
  <c r="K72" i="2"/>
  <c r="F73" i="2"/>
  <c r="K73" i="2"/>
  <c r="D18" i="1"/>
  <c r="E18" i="1"/>
  <c r="F18" i="1"/>
  <c r="K18" i="1" s="1"/>
  <c r="G18" i="1"/>
  <c r="H18" i="1"/>
  <c r="I18" i="1"/>
  <c r="I17" i="1" s="1"/>
  <c r="I16" i="1" s="1"/>
  <c r="J18" i="1"/>
  <c r="F19" i="1"/>
  <c r="K19" i="1" s="1"/>
  <c r="D20" i="1"/>
  <c r="D17" i="1" s="1"/>
  <c r="D16" i="1" s="1"/>
  <c r="E20" i="1"/>
  <c r="E17" i="1" s="1"/>
  <c r="E16" i="1" s="1"/>
  <c r="G20" i="1"/>
  <c r="H20" i="1"/>
  <c r="H17" i="1" s="1"/>
  <c r="H16" i="1" s="1"/>
  <c r="I20" i="1"/>
  <c r="J20" i="1"/>
  <c r="J17" i="1" s="1"/>
  <c r="J16" i="1" s="1"/>
  <c r="F21" i="1"/>
  <c r="K21" i="1" s="1"/>
  <c r="F22" i="1"/>
  <c r="K22" i="1" s="1"/>
  <c r="F23" i="1"/>
  <c r="K23" i="1" s="1"/>
  <c r="D26" i="1"/>
  <c r="D25" i="1" s="1"/>
  <c r="D24" i="1" s="1"/>
  <c r="E26" i="1"/>
  <c r="G26" i="1"/>
  <c r="F26" i="1" s="1"/>
  <c r="H26" i="1"/>
  <c r="H25" i="1" s="1"/>
  <c r="H24" i="1" s="1"/>
  <c r="I26" i="1"/>
  <c r="I25" i="1" s="1"/>
  <c r="I24" i="1" s="1"/>
  <c r="J26" i="1"/>
  <c r="J25" i="1" s="1"/>
  <c r="J24" i="1" s="1"/>
  <c r="F27" i="1"/>
  <c r="K27" i="1"/>
  <c r="F28" i="1"/>
  <c r="K28" i="1" s="1"/>
  <c r="D29" i="1"/>
  <c r="E29" i="1"/>
  <c r="G29" i="1"/>
  <c r="F29" i="1" s="1"/>
  <c r="K29" i="1" s="1"/>
  <c r="H29" i="1"/>
  <c r="I29" i="1"/>
  <c r="J29" i="1"/>
  <c r="F30" i="1"/>
  <c r="K30" i="1" s="1"/>
  <c r="F31" i="1"/>
  <c r="K31" i="1" s="1"/>
  <c r="F32" i="1"/>
  <c r="K32" i="1"/>
  <c r="F33" i="1"/>
  <c r="K33" i="1" s="1"/>
  <c r="F34" i="1"/>
  <c r="K34" i="1" s="1"/>
  <c r="D36" i="1"/>
  <c r="E36" i="1"/>
  <c r="G36" i="1"/>
  <c r="F36" i="1" s="1"/>
  <c r="K36" i="1" s="1"/>
  <c r="H36" i="1"/>
  <c r="I36" i="1"/>
  <c r="J36" i="1"/>
  <c r="F37" i="1"/>
  <c r="K37" i="1" s="1"/>
  <c r="F38" i="1"/>
  <c r="K38" i="1"/>
  <c r="D39" i="1"/>
  <c r="E39" i="1"/>
  <c r="F39" i="1"/>
  <c r="K39" i="1" s="1"/>
  <c r="G39" i="1"/>
  <c r="H39" i="1"/>
  <c r="I39" i="1"/>
  <c r="J39" i="1"/>
  <c r="F40" i="1"/>
  <c r="K40" i="1" s="1"/>
  <c r="D41" i="1"/>
  <c r="D35" i="1" s="1"/>
  <c r="D42" i="1"/>
  <c r="E42" i="1"/>
  <c r="E41" i="1" s="1"/>
  <c r="E35" i="1" s="1"/>
  <c r="G42" i="1"/>
  <c r="F42" i="1" s="1"/>
  <c r="K42" i="1" s="1"/>
  <c r="H42" i="1"/>
  <c r="H41" i="1" s="1"/>
  <c r="H35" i="1" s="1"/>
  <c r="I42" i="1"/>
  <c r="I41" i="1" s="1"/>
  <c r="J42" i="1"/>
  <c r="J41" i="1" s="1"/>
  <c r="J35" i="1" s="1"/>
  <c r="F43" i="1"/>
  <c r="K43" i="1" s="1"/>
  <c r="F44" i="1"/>
  <c r="K44" i="1"/>
  <c r="F45" i="1"/>
  <c r="K45" i="1"/>
  <c r="F46" i="1"/>
  <c r="K46" i="1" s="1"/>
  <c r="D47" i="1"/>
  <c r="D48" i="1"/>
  <c r="E48" i="1"/>
  <c r="E47" i="1" s="1"/>
  <c r="G48" i="1"/>
  <c r="F48" i="1" s="1"/>
  <c r="K48" i="1" s="1"/>
  <c r="H48" i="1"/>
  <c r="H47" i="1" s="1"/>
  <c r="I48" i="1"/>
  <c r="I47" i="1" s="1"/>
  <c r="J48" i="1"/>
  <c r="J47" i="1" s="1"/>
  <c r="F49" i="1"/>
  <c r="K49" i="1" s="1"/>
  <c r="D53" i="1"/>
  <c r="D52" i="1" s="1"/>
  <c r="D51" i="1" s="1"/>
  <c r="E53" i="1"/>
  <c r="E52" i="1" s="1"/>
  <c r="E51" i="1" s="1"/>
  <c r="G53" i="1"/>
  <c r="G52" i="1" s="1"/>
  <c r="G51" i="1" s="1"/>
  <c r="H53" i="1"/>
  <c r="H52" i="1" s="1"/>
  <c r="H51" i="1" s="1"/>
  <c r="I53" i="1"/>
  <c r="I52" i="1" s="1"/>
  <c r="I51" i="1" s="1"/>
  <c r="J53" i="1"/>
  <c r="J52" i="1" s="1"/>
  <c r="J51" i="1" s="1"/>
  <c r="F54" i="1"/>
  <c r="K54" i="1" s="1"/>
  <c r="D56" i="1"/>
  <c r="D55" i="1" s="1"/>
  <c r="E56" i="1"/>
  <c r="G56" i="1"/>
  <c r="H56" i="1"/>
  <c r="I56" i="1"/>
  <c r="J56" i="1"/>
  <c r="F57" i="1"/>
  <c r="K57" i="1"/>
  <c r="F58" i="1"/>
  <c r="K58" i="1" s="1"/>
  <c r="F59" i="1"/>
  <c r="K59" i="1" s="1"/>
  <c r="D60" i="1"/>
  <c r="E60" i="1"/>
  <c r="F60" i="1"/>
  <c r="K60" i="1" s="1"/>
  <c r="G60" i="1"/>
  <c r="H60" i="1"/>
  <c r="I60" i="1"/>
  <c r="J60" i="1"/>
  <c r="F61" i="1"/>
  <c r="K61" i="1" s="1"/>
  <c r="D62" i="1"/>
  <c r="D63" i="1"/>
  <c r="E63" i="1"/>
  <c r="E62" i="1" s="1"/>
  <c r="G63" i="1"/>
  <c r="F63" i="1" s="1"/>
  <c r="K63" i="1" s="1"/>
  <c r="H63" i="1"/>
  <c r="H62" i="1" s="1"/>
  <c r="I63" i="1"/>
  <c r="I62" i="1" s="1"/>
  <c r="J63" i="1"/>
  <c r="J62" i="1" s="1"/>
  <c r="F64" i="1"/>
  <c r="K64" i="1" s="1"/>
  <c r="D65" i="1"/>
  <c r="E65" i="1"/>
  <c r="G65" i="1"/>
  <c r="F65" i="1" s="1"/>
  <c r="H65" i="1"/>
  <c r="I65" i="1"/>
  <c r="J65" i="1"/>
  <c r="F66" i="1"/>
  <c r="K66" i="1"/>
  <c r="F67" i="1"/>
  <c r="K67" i="1" s="1"/>
  <c r="F68" i="1"/>
  <c r="K68" i="1" s="1"/>
  <c r="F69" i="1"/>
  <c r="K69" i="1" s="1"/>
  <c r="G70" i="1"/>
  <c r="D71" i="1"/>
  <c r="D70" i="1" s="1"/>
  <c r="E71" i="1"/>
  <c r="E70" i="1" s="1"/>
  <c r="G71" i="1"/>
  <c r="H71" i="1"/>
  <c r="H70" i="1" s="1"/>
  <c r="I71" i="1"/>
  <c r="I70" i="1" s="1"/>
  <c r="J71" i="1"/>
  <c r="J70" i="1" s="1"/>
  <c r="F72" i="1"/>
  <c r="K72" i="1" s="1"/>
  <c r="G73" i="1"/>
  <c r="D74" i="1"/>
  <c r="D73" i="1" s="1"/>
  <c r="E74" i="1"/>
  <c r="E73" i="1" s="1"/>
  <c r="G74" i="1"/>
  <c r="H74" i="1"/>
  <c r="H73" i="1" s="1"/>
  <c r="I74" i="1"/>
  <c r="I73" i="1" s="1"/>
  <c r="J74" i="1"/>
  <c r="J73" i="1" s="1"/>
  <c r="F75" i="1"/>
  <c r="K75" i="1"/>
  <c r="F79" i="1"/>
  <c r="K79" i="1" s="1"/>
  <c r="F80" i="1"/>
  <c r="K80" i="1" s="1"/>
  <c r="F81" i="1"/>
  <c r="K81" i="1" s="1"/>
  <c r="F82" i="1"/>
  <c r="K82" i="1" s="1"/>
  <c r="F83" i="1"/>
  <c r="K83" i="1" s="1"/>
  <c r="D84" i="1"/>
  <c r="E84" i="1"/>
  <c r="E78" i="1" s="1"/>
  <c r="E77" i="1" s="1"/>
  <c r="E76" i="1" s="1"/>
  <c r="G84" i="1"/>
  <c r="H84" i="1"/>
  <c r="H78" i="1" s="1"/>
  <c r="H77" i="1" s="1"/>
  <c r="H76" i="1" s="1"/>
  <c r="I84" i="1"/>
  <c r="J84" i="1"/>
  <c r="F85" i="1"/>
  <c r="K85" i="1" s="1"/>
  <c r="F86" i="1"/>
  <c r="K86" i="1"/>
  <c r="D87" i="1"/>
  <c r="E87" i="1"/>
  <c r="G87" i="1"/>
  <c r="F87" i="1" s="1"/>
  <c r="H87" i="1"/>
  <c r="I87" i="1"/>
  <c r="I78" i="1" s="1"/>
  <c r="I77" i="1" s="1"/>
  <c r="I76" i="1" s="1"/>
  <c r="J87" i="1"/>
  <c r="F88" i="1"/>
  <c r="K88" i="1" s="1"/>
  <c r="F89" i="1"/>
  <c r="K89" i="1"/>
  <c r="D90" i="1"/>
  <c r="E90" i="1"/>
  <c r="F90" i="1"/>
  <c r="G90" i="1"/>
  <c r="H90" i="1"/>
  <c r="I90" i="1"/>
  <c r="J90" i="1"/>
  <c r="F91" i="1"/>
  <c r="K91" i="1" s="1"/>
  <c r="D93" i="1"/>
  <c r="E93" i="1"/>
  <c r="E92" i="1" s="1"/>
  <c r="G93" i="1"/>
  <c r="F93" i="1" s="1"/>
  <c r="H93" i="1"/>
  <c r="H92" i="1" s="1"/>
  <c r="I93" i="1"/>
  <c r="J93" i="1"/>
  <c r="J92" i="1" s="1"/>
  <c r="F94" i="1"/>
  <c r="K94" i="1" s="1"/>
  <c r="F95" i="1"/>
  <c r="K95" i="1"/>
  <c r="D96" i="1"/>
  <c r="D92" i="1" s="1"/>
  <c r="E96" i="1"/>
  <c r="G96" i="1"/>
  <c r="F96" i="1" s="1"/>
  <c r="H96" i="1"/>
  <c r="I96" i="1"/>
  <c r="J96" i="1"/>
  <c r="F97" i="1"/>
  <c r="K97" i="1" s="1"/>
  <c r="F98" i="1"/>
  <c r="K98" i="1"/>
  <c r="F99" i="1"/>
  <c r="K99" i="1"/>
  <c r="J55" i="1" l="1"/>
  <c r="D50" i="1"/>
  <c r="J50" i="1"/>
  <c r="E55" i="1"/>
  <c r="H15" i="1"/>
  <c r="I15" i="1"/>
  <c r="I14" i="1" s="1"/>
  <c r="G92" i="1"/>
  <c r="F92" i="1" s="1"/>
  <c r="J78" i="1"/>
  <c r="J77" i="1" s="1"/>
  <c r="J76" i="1" s="1"/>
  <c r="D78" i="1"/>
  <c r="D77" i="1" s="1"/>
  <c r="D76" i="1" s="1"/>
  <c r="I35" i="1"/>
  <c r="F20" i="1"/>
  <c r="K20" i="1" s="1"/>
  <c r="G25" i="1"/>
  <c r="G24" i="1" s="1"/>
  <c r="K65" i="1"/>
  <c r="I55" i="1"/>
  <c r="K26" i="1"/>
  <c r="G78" i="1"/>
  <c r="G77" i="1" s="1"/>
  <c r="F74" i="1"/>
  <c r="K74" i="1" s="1"/>
  <c r="F71" i="1"/>
  <c r="K71" i="1" s="1"/>
  <c r="G62" i="1"/>
  <c r="H55" i="1"/>
  <c r="H50" i="1" s="1"/>
  <c r="F53" i="1"/>
  <c r="K53" i="1" s="1"/>
  <c r="G47" i="1"/>
  <c r="F47" i="1" s="1"/>
  <c r="K47" i="1" s="1"/>
  <c r="G41" i="1"/>
  <c r="F41" i="1" s="1"/>
  <c r="K41" i="1" s="1"/>
  <c r="E25" i="1"/>
  <c r="E24" i="1" s="1"/>
  <c r="I92" i="1"/>
  <c r="K92" i="1" s="1"/>
  <c r="F84" i="1"/>
  <c r="K84" i="1" s="1"/>
  <c r="F56" i="1"/>
  <c r="K56" i="1" s="1"/>
  <c r="F15" i="3"/>
  <c r="K15" i="3" s="1"/>
  <c r="G14" i="3"/>
  <c r="K38" i="3"/>
  <c r="F18" i="3"/>
  <c r="K18" i="3" s="1"/>
  <c r="F26" i="3"/>
  <c r="K26" i="3" s="1"/>
  <c r="F21" i="3"/>
  <c r="K21" i="3" s="1"/>
  <c r="I12" i="3"/>
  <c r="H12" i="3"/>
  <c r="J12" i="3"/>
  <c r="G25" i="3"/>
  <c r="F22" i="3"/>
  <c r="K22" i="3" s="1"/>
  <c r="F19" i="3"/>
  <c r="K19" i="3" s="1"/>
  <c r="F16" i="3"/>
  <c r="K16" i="3" s="1"/>
  <c r="F39" i="3"/>
  <c r="K39" i="3" s="1"/>
  <c r="F30" i="3"/>
  <c r="K30" i="3" s="1"/>
  <c r="I49" i="2"/>
  <c r="F54" i="2"/>
  <c r="K54" i="2" s="1"/>
  <c r="F23" i="2"/>
  <c r="K23" i="2" s="1"/>
  <c r="F34" i="2"/>
  <c r="K34" i="2" s="1"/>
  <c r="F24" i="2"/>
  <c r="K24" i="2" s="1"/>
  <c r="D54" i="2"/>
  <c r="D49" i="2" s="1"/>
  <c r="G49" i="2"/>
  <c r="F50" i="2"/>
  <c r="K50" i="2" s="1"/>
  <c r="J14" i="2"/>
  <c r="J54" i="2"/>
  <c r="J49" i="2" s="1"/>
  <c r="F51" i="2"/>
  <c r="K51" i="2" s="1"/>
  <c r="F46" i="2"/>
  <c r="K46" i="2" s="1"/>
  <c r="F40" i="2"/>
  <c r="K40" i="2" s="1"/>
  <c r="F38" i="2"/>
  <c r="K38" i="2" s="1"/>
  <c r="H14" i="2"/>
  <c r="I54" i="2"/>
  <c r="F17" i="2"/>
  <c r="K17" i="2" s="1"/>
  <c r="F61" i="2"/>
  <c r="K61" i="2" s="1"/>
  <c r="F59" i="2"/>
  <c r="K59" i="2" s="1"/>
  <c r="H54" i="2"/>
  <c r="H49" i="2" s="1"/>
  <c r="I34" i="2"/>
  <c r="I14" i="2" s="1"/>
  <c r="I13" i="2" s="1"/>
  <c r="I12" i="2" s="1"/>
  <c r="D24" i="2"/>
  <c r="D23" i="2" s="1"/>
  <c r="D14" i="2" s="1"/>
  <c r="D13" i="2" s="1"/>
  <c r="D12" i="2" s="1"/>
  <c r="F71" i="2"/>
  <c r="K71" i="2" s="1"/>
  <c r="F62" i="2"/>
  <c r="K62" i="2" s="1"/>
  <c r="F47" i="2"/>
  <c r="K47" i="2" s="1"/>
  <c r="F41" i="2"/>
  <c r="K41" i="2" s="1"/>
  <c r="F35" i="2"/>
  <c r="K35" i="2" s="1"/>
  <c r="G70" i="2"/>
  <c r="G16" i="2"/>
  <c r="F24" i="1"/>
  <c r="K24" i="1" s="1"/>
  <c r="E15" i="1"/>
  <c r="F78" i="1"/>
  <c r="K78" i="1" s="1"/>
  <c r="K93" i="1"/>
  <c r="K87" i="1"/>
  <c r="F73" i="1"/>
  <c r="K73" i="1" s="1"/>
  <c r="F70" i="1"/>
  <c r="K70" i="1" s="1"/>
  <c r="F51" i="1"/>
  <c r="K51" i="1" s="1"/>
  <c r="D15" i="1"/>
  <c r="D14" i="1" s="1"/>
  <c r="J15" i="1"/>
  <c r="J14" i="1" s="1"/>
  <c r="K96" i="1"/>
  <c r="K90" i="1"/>
  <c r="E50" i="1"/>
  <c r="I50" i="1"/>
  <c r="F52" i="1"/>
  <c r="K52" i="1" s="1"/>
  <c r="F25" i="1"/>
  <c r="K25" i="1" s="1"/>
  <c r="G35" i="1"/>
  <c r="F35" i="1" s="1"/>
  <c r="K35" i="1" s="1"/>
  <c r="G17" i="1"/>
  <c r="H14" i="1" l="1"/>
  <c r="F62" i="1"/>
  <c r="K62" i="1" s="1"/>
  <c r="G55" i="1"/>
  <c r="F14" i="3"/>
  <c r="K14" i="3" s="1"/>
  <c r="G13" i="3"/>
  <c r="G24" i="3"/>
  <c r="F24" i="3" s="1"/>
  <c r="K24" i="3" s="1"/>
  <c r="F25" i="3"/>
  <c r="K25" i="3" s="1"/>
  <c r="F49" i="2"/>
  <c r="K49" i="2" s="1"/>
  <c r="F70" i="2"/>
  <c r="K70" i="2" s="1"/>
  <c r="G69" i="2"/>
  <c r="F69" i="2" s="1"/>
  <c r="K69" i="2" s="1"/>
  <c r="H13" i="2"/>
  <c r="H12" i="2" s="1"/>
  <c r="J13" i="2"/>
  <c r="J12" i="2" s="1"/>
  <c r="F16" i="2"/>
  <c r="K16" i="2" s="1"/>
  <c r="G15" i="2"/>
  <c r="F77" i="1"/>
  <c r="K77" i="1" s="1"/>
  <c r="G76" i="1"/>
  <c r="F76" i="1" s="1"/>
  <c r="K76" i="1" s="1"/>
  <c r="F17" i="1"/>
  <c r="K17" i="1" s="1"/>
  <c r="G16" i="1"/>
  <c r="E14" i="1"/>
  <c r="J12" i="1"/>
  <c r="J13" i="1"/>
  <c r="D12" i="1"/>
  <c r="D13" i="1"/>
  <c r="I13" i="1"/>
  <c r="I12" i="1"/>
  <c r="F55" i="1" l="1"/>
  <c r="K55" i="1" s="1"/>
  <c r="G50" i="1"/>
  <c r="F50" i="1" s="1"/>
  <c r="K50" i="1" s="1"/>
  <c r="H13" i="1"/>
  <c r="H12" i="1"/>
  <c r="F13" i="3"/>
  <c r="K13" i="3" s="1"/>
  <c r="G12" i="3"/>
  <c r="F12" i="3" s="1"/>
  <c r="K12" i="3" s="1"/>
  <c r="G14" i="2"/>
  <c r="F15" i="2"/>
  <c r="K15" i="2" s="1"/>
  <c r="E12" i="1"/>
  <c r="E13" i="1"/>
  <c r="G15" i="1"/>
  <c r="F16" i="1"/>
  <c r="K16" i="1" s="1"/>
  <c r="F14" i="2" l="1"/>
  <c r="K14" i="2" s="1"/>
  <c r="G13" i="2"/>
  <c r="G14" i="1"/>
  <c r="F15" i="1"/>
  <c r="K15" i="1" s="1"/>
  <c r="F13" i="2" l="1"/>
  <c r="K13" i="2" s="1"/>
  <c r="G12" i="2"/>
  <c r="F12" i="2" s="1"/>
  <c r="K12" i="2" s="1"/>
  <c r="F14" i="1"/>
  <c r="K14" i="1" s="1"/>
  <c r="G13" i="1"/>
  <c r="F13" i="1" s="1"/>
  <c r="K13" i="1" s="1"/>
  <c r="G12" i="1"/>
  <c r="F12" i="1" s="1"/>
  <c r="K12" i="1" s="1"/>
</calcChain>
</file>

<file path=xl/sharedStrings.xml><?xml version="1.0" encoding="utf-8"?>
<sst xmlns="http://schemas.openxmlformats.org/spreadsheetml/2006/main" count="823" uniqueCount="346">
  <si>
    <t>CONSOLIDAT CAMPULUNG MOLDOVENESC</t>
  </si>
  <si>
    <t>CUI: 4842400</t>
  </si>
  <si>
    <t xml:space="preserve"> Anexa 12</t>
  </si>
  <si>
    <t>Cont de executie - Venituri - Bugetul local</t>
  </si>
  <si>
    <t>Trimestrul: 2, Anul: 2023</t>
  </si>
  <si>
    <t>Denumirea indicatorilor</t>
  </si>
  <si>
    <t>A</t>
  </si>
  <si>
    <t>Cod indicator</t>
  </si>
  <si>
    <t>B</t>
  </si>
  <si>
    <t>Prevederi bugetare anuale aprobate la finele perioadei de raportare</t>
  </si>
  <si>
    <t>Prevederi bugetare trimestriale cumulate</t>
  </si>
  <si>
    <t>Drepturi constatate</t>
  </si>
  <si>
    <t>Total, din care:</t>
  </si>
  <si>
    <t>3=4+5</t>
  </si>
  <si>
    <t>din anii precedenţi</t>
  </si>
  <si>
    <t>din anul  curent</t>
  </si>
  <si>
    <t>Încasări realizate</t>
  </si>
  <si>
    <t>Stingeri pe alte căi decât încasări</t>
  </si>
  <si>
    <t>Drepturi constatate de încasat</t>
  </si>
  <si>
    <t>8=3-6-7</t>
  </si>
  <si>
    <t>1</t>
  </si>
  <si>
    <t>TOTAL VENITURI  (cod 00.02+00.15+00.16+00.17+45.02+46.02+48.02)</t>
  </si>
  <si>
    <t>00.01</t>
  </si>
  <si>
    <t>2</t>
  </si>
  <si>
    <t>VENITURI PROPRII   (cod 00.02-11.02-37.02+00.15)</t>
  </si>
  <si>
    <t>49.90</t>
  </si>
  <si>
    <t>3</t>
  </si>
  <si>
    <t>I.  VENITURI CURENTE (cod 00.03+00.12)</t>
  </si>
  <si>
    <t>00.02</t>
  </si>
  <si>
    <t>4</t>
  </si>
  <si>
    <t>A. VENITURI FISCALE (cod 00.04+00.09+00.10+00.11)</t>
  </si>
  <si>
    <t>00.03</t>
  </si>
  <si>
    <t>5</t>
  </si>
  <si>
    <t>A1.  IMPOZIT  PE VENIT, PROFIT SI CASTIGURI DIN CAPITAL (cod 00.05+00.06+00.07)</t>
  </si>
  <si>
    <t>00.04</t>
  </si>
  <si>
    <t>9</t>
  </si>
  <si>
    <t>A1.2.  IMPOZIT PE VENIT, PROFIT,  SI CASTIGURI DIN CAPITAL DE LA PERSOANE FIZICE (cod 03.02+04.02)</t>
  </si>
  <si>
    <t>00.06</t>
  </si>
  <si>
    <t>10</t>
  </si>
  <si>
    <t>Impozit pe venit (cod 03.02.17+03.02.18)</t>
  </si>
  <si>
    <t>03.02</t>
  </si>
  <si>
    <t>12</t>
  </si>
  <si>
    <t>Impozitul pe veniturile din transferul proprietatilor imobiliare din patrimoniul personal</t>
  </si>
  <si>
    <t>03.02.18</t>
  </si>
  <si>
    <t>13</t>
  </si>
  <si>
    <t>Cote si sume defalcate din impozitul pe venit (cod 04.02.01+04.02.04+04.02.05+04.02.06)</t>
  </si>
  <si>
    <t>04.02</t>
  </si>
  <si>
    <t>14</t>
  </si>
  <si>
    <t>Cote defalcate din impozitul pe venit</t>
  </si>
  <si>
    <t>04.02.01</t>
  </si>
  <si>
    <t>15</t>
  </si>
  <si>
    <t>Sume alocate din cotele defalcate din impozitul pe venit pentru echilibrarea bugetelor locale</t>
  </si>
  <si>
    <t>04.02.04</t>
  </si>
  <si>
    <t>16</t>
  </si>
  <si>
    <t>Sume repartizate din Fondul la dispozitia Consiliului Judetean</t>
  </si>
  <si>
    <t>04.02.05</t>
  </si>
  <si>
    <t>21</t>
  </si>
  <si>
    <t>A3.  IMPOZITE SI TAXE PE PROPRIETATE (cod 07.02)</t>
  </si>
  <si>
    <t>00.09</t>
  </si>
  <si>
    <t>22</t>
  </si>
  <si>
    <t>Impozite si  taxe pe proprietate (cod 07.02.01+07.02.02+07.02.03+07.02.50)</t>
  </si>
  <si>
    <t>07.02</t>
  </si>
  <si>
    <t>23</t>
  </si>
  <si>
    <t>Impozit si taxa pe cladiri  (cod 07.02.01.01+07.02.01.02)</t>
  </si>
  <si>
    <t>07.02.01</t>
  </si>
  <si>
    <t>24</t>
  </si>
  <si>
    <t>Impozit si taxa pe cladiri de la persoane fizice *)</t>
  </si>
  <si>
    <t>07.02.01.01</t>
  </si>
  <si>
    <t>25</t>
  </si>
  <si>
    <t>Impozit si taxa pe cladiri de la persoane juridice</t>
  </si>
  <si>
    <t>07.02.01.02</t>
  </si>
  <si>
    <t>26</t>
  </si>
  <si>
    <t>Impozit si taxa pe teren (cod 07.02.02.01+07.02.02.02+07.02.02.03)</t>
  </si>
  <si>
    <t>07.02.02</t>
  </si>
  <si>
    <t>27</t>
  </si>
  <si>
    <t>Impozitul si taxa pe teren de la persoane fizice *)</t>
  </si>
  <si>
    <t>07.02.02.01</t>
  </si>
  <si>
    <t>28</t>
  </si>
  <si>
    <t>Impozitul si taxa pe teren de la persoane juridice *)</t>
  </si>
  <si>
    <t>07.02.02.02</t>
  </si>
  <si>
    <t>29</t>
  </si>
  <si>
    <t xml:space="preserve">Impozitul pe terenul din extravilan   *) </t>
  </si>
  <si>
    <t>07.02.02.03</t>
  </si>
  <si>
    <t>30</t>
  </si>
  <si>
    <t xml:space="preserve">Taxe judiciare de timbru si alte taxe de timbru </t>
  </si>
  <si>
    <t>07.02.03</t>
  </si>
  <si>
    <t>31</t>
  </si>
  <si>
    <t xml:space="preserve">Alte impozite si taxe  pe proprietate </t>
  </si>
  <si>
    <t>07.02.50</t>
  </si>
  <si>
    <t>32</t>
  </si>
  <si>
    <t>A4.  IMPOZITE SI TAXE PE BUNURI SI SERVICII   (cod 11.02+12.02+15.02+16.02)</t>
  </si>
  <si>
    <t>00.10</t>
  </si>
  <si>
    <t>33</t>
  </si>
  <si>
    <t>Sume defalcate din TVA (cod 11.02.01+11.02.02+11.02.05+11.02.06)</t>
  </si>
  <si>
    <t>11.02</t>
  </si>
  <si>
    <t>35</t>
  </si>
  <si>
    <t>Sume defalcate din taxa pe valoarea adaugata pentru finantarea cheltuielilor descentralizate la nivelul comunelor, oraselor, municipiilor, sectoarelor si Municipiului Bucuresti</t>
  </si>
  <si>
    <t>11.02.02</t>
  </si>
  <si>
    <t>38</t>
  </si>
  <si>
    <t>Sume defalcate din taxa pe valoarea adaugata pentru echilibrarea bugetelor locale</t>
  </si>
  <si>
    <t>11.02.06</t>
  </si>
  <si>
    <t>44</t>
  </si>
  <si>
    <t>Taxe pe servicii specifice (cod 15.02.01+15.02.50)</t>
  </si>
  <si>
    <t>15.02</t>
  </si>
  <si>
    <t>45</t>
  </si>
  <si>
    <t>Impozit pe spectacole</t>
  </si>
  <si>
    <t>15.02.01</t>
  </si>
  <si>
    <t>47</t>
  </si>
  <si>
    <t>Taxe pe utilizarea bunurilor, autorizarea utilizarii bunurilor sau pe desfasurarea de activitati (cod 16.02.02+16.02.03+16.02.50)</t>
  </si>
  <si>
    <t>16.02</t>
  </si>
  <si>
    <t>48</t>
  </si>
  <si>
    <t>Impozit pe mijloacele de transport  (cod 16.02.02.01+16.02.02.02)</t>
  </si>
  <si>
    <t>16.02.02</t>
  </si>
  <si>
    <t>49</t>
  </si>
  <si>
    <t>Taxa asupra mijloacelor de transport detinute de persoane fizice *)</t>
  </si>
  <si>
    <t>16.02.02.01</t>
  </si>
  <si>
    <t>50</t>
  </si>
  <si>
    <t>Taxa asupra mijloacelor de transport detinute de persoane juridice *)</t>
  </si>
  <si>
    <t>16.02.02.02</t>
  </si>
  <si>
    <t>51</t>
  </si>
  <si>
    <t>Taxe si tarife pentru eliberarea de licente si autorizatii de functionare</t>
  </si>
  <si>
    <t>16.02.03</t>
  </si>
  <si>
    <t>52</t>
  </si>
  <si>
    <t>Alte taxe pe utilizarea bunurilor, autorizarea utilizarii bunurilor sau pe desfasurare de activitati</t>
  </si>
  <si>
    <t>16.02.50</t>
  </si>
  <si>
    <t>53</t>
  </si>
  <si>
    <t>A6.  ALTE IMPOZITE SI  TAXE  FISCALE (cod 18.02)</t>
  </si>
  <si>
    <t>00.11</t>
  </si>
  <si>
    <t>54</t>
  </si>
  <si>
    <t>Alte impozite si taxe fiscale (cod 18.02.50)</t>
  </si>
  <si>
    <t>18.02</t>
  </si>
  <si>
    <t>55</t>
  </si>
  <si>
    <t>Alte impozite si taxe</t>
  </si>
  <si>
    <t>18.02.50</t>
  </si>
  <si>
    <t>56</t>
  </si>
  <si>
    <t>C.   VENITURI NEFISCALE (cod 00.13+00.14)</t>
  </si>
  <si>
    <t>00.12</t>
  </si>
  <si>
    <t>57</t>
  </si>
  <si>
    <t>C1.  VENITURI DIN PROPRIETATE  (cod 30.02+31.02)</t>
  </si>
  <si>
    <t>00.13</t>
  </si>
  <si>
    <t>58</t>
  </si>
  <si>
    <t>Venituri din proprietate (cod 30.02.01+30.02.05+30.02.08+30.02.50)</t>
  </si>
  <si>
    <t>30.02</t>
  </si>
  <si>
    <t>61</t>
  </si>
  <si>
    <t>Venituri din concesiuni si inchirieri</t>
  </si>
  <si>
    <t>30.02.05</t>
  </si>
  <si>
    <t>64</t>
  </si>
  <si>
    <t>Alte venituri din concesiuni si inchirieri de catre institutiile publice</t>
  </si>
  <si>
    <t>30.02.05.30</t>
  </si>
  <si>
    <t>71</t>
  </si>
  <si>
    <t>C2.  VANZARI DE BUNURI SI SERVICII (cod 33.02+34.02+35.02+36.02+37.02)</t>
  </si>
  <si>
    <t>00.14</t>
  </si>
  <si>
    <t>72</t>
  </si>
  <si>
    <t>Venituri din prestari de servicii si alte activitati (cod 33.02.08+33.02.10+33.02.12+33.02.24+33.02.27+33.02.28+33.02.50)</t>
  </si>
  <si>
    <t>33.02</t>
  </si>
  <si>
    <t>73</t>
  </si>
  <si>
    <t>Venituri din prestari de servicii</t>
  </si>
  <si>
    <t>33.02.08</t>
  </si>
  <si>
    <t>78</t>
  </si>
  <si>
    <t>Venituri din despăgubiri</t>
  </si>
  <si>
    <t>33.02.26</t>
  </si>
  <si>
    <t>82</t>
  </si>
  <si>
    <t>Alte venituri din prestari de servicii si alte activitati</t>
  </si>
  <si>
    <t>33.02.50</t>
  </si>
  <si>
    <t>83</t>
  </si>
  <si>
    <t>Venituri din taxe administrative, eliberari permise (cod 34.02.02+34.02.50)</t>
  </si>
  <si>
    <t>34.02</t>
  </si>
  <si>
    <t>84</t>
  </si>
  <si>
    <t>Taxe extrajudiciare de timbru</t>
  </si>
  <si>
    <t>34.02.02</t>
  </si>
  <si>
    <t>86</t>
  </si>
  <si>
    <t>Amenzi, penalitati si confiscari (cod 35.02.01 la 35.02.03+35.02.50)</t>
  </si>
  <si>
    <t>35.02</t>
  </si>
  <si>
    <t>87</t>
  </si>
  <si>
    <t>Venituri din amenzi si alte sanctiuni aplicate potrivit dispozitiilor legale</t>
  </si>
  <si>
    <t>35.02.01</t>
  </si>
  <si>
    <t>88</t>
  </si>
  <si>
    <t>Venituri din amenzi şi alte sancţiuni aplicate de către alte instituţii de specialitate</t>
  </si>
  <si>
    <t>35.02.01.02</t>
  </si>
  <si>
    <t>93</t>
  </si>
  <si>
    <t>Diverse venituri (cod 36.02.01+36.02.05+36.02.06+36.02.07+36.02.11+36.02.50)</t>
  </si>
  <si>
    <t>36.02</t>
  </si>
  <si>
    <t>97</t>
  </si>
  <si>
    <t>Taxe speciale</t>
  </si>
  <si>
    <t>36.02.06</t>
  </si>
  <si>
    <t>108</t>
  </si>
  <si>
    <t>Alte venituri</t>
  </si>
  <si>
    <t>36.02.50</t>
  </si>
  <si>
    <t>111</t>
  </si>
  <si>
    <t>Vărsăminte din secţiunea de funcţionare pentru finanţarea secţiunii de dezvoltare a bugetului local (cu semnul minus)</t>
  </si>
  <si>
    <t>37.02.03</t>
  </si>
  <si>
    <t>112</t>
  </si>
  <si>
    <t>Vărsăminte din secţiunea de funcţionare</t>
  </si>
  <si>
    <t>37.02.04</t>
  </si>
  <si>
    <t>115</t>
  </si>
  <si>
    <t>II. VENITURI DIN CAPITAL (cod 39.02)</t>
  </si>
  <si>
    <t>00.15</t>
  </si>
  <si>
    <t>116</t>
  </si>
  <si>
    <t>Venituri din valorificarea unor bunuri  (cod 39.02.01+39.02.03+39.02.04+39.02.07+39.02.10)</t>
  </si>
  <si>
    <t>39.02</t>
  </si>
  <si>
    <t>120</t>
  </si>
  <si>
    <t>Venituri din vanzarea unor bunuri apartinand domeniului privat</t>
  </si>
  <si>
    <t>39.02.07</t>
  </si>
  <si>
    <t>122</t>
  </si>
  <si>
    <t>III. OPERAŢIUNI FINANCIARE (cod 40.02+41.02)</t>
  </si>
  <si>
    <t>00.16</t>
  </si>
  <si>
    <t>123</t>
  </si>
  <si>
    <t>Încasări din rambursarea împrumuturilor acordate (cod 40.02.06+40.02.07+40.02.10+40.02.11+40.02.13+40.02.14+40.02.16+40.02.50)</t>
  </si>
  <si>
    <t>40.02</t>
  </si>
  <si>
    <t>129</t>
  </si>
  <si>
    <t>Sume din excedentul bugetului local utilizate pentru finantarea cheltuielilor sectiunii de dezvoltare</t>
  </si>
  <si>
    <t>40.02.14</t>
  </si>
  <si>
    <t>138</t>
  </si>
  <si>
    <t>IV.  SUBVENTII (cod 00.18)</t>
  </si>
  <si>
    <t>00.17</t>
  </si>
  <si>
    <t>139</t>
  </si>
  <si>
    <t>SUBVENTII DE LA ALTE NIVELE ALE ADMINISTRATIEI PUBLICE (cod 42.02+43.02)</t>
  </si>
  <si>
    <t>00.18</t>
  </si>
  <si>
    <t>140</t>
  </si>
  <si>
    <t xml:space="preserve">Subvenţii de la bugetul de stat (cod 42.02.01+42.02.05+ 42.02.10+42.02.12 la 42.02.21+42.02.28+ 42.02.29+42.02.32 la 42.02.36+42.02.40 la 42.02.42+ 42.02.44 la 42.02.46+42.02.51+42.02.52+ 42.02.54+42.02.55+ 42.02.62+42.02.63+42.02.64+42.02.65+42.02.66+42.02.67+42.02.69+42.02.73+42.02.79+42.02.80+42.02.81+42.02.82+42.02.84) </t>
  </si>
  <si>
    <t>42.02</t>
  </si>
  <si>
    <t>177</t>
  </si>
  <si>
    <t>Subventii pentru acordarea ajutorului pentru incalzirea locuintei si a suplimentului de energie alocate pentru consumul de combustibili solizi si/sau petrolieri</t>
  </si>
  <si>
    <t>42.02.34</t>
  </si>
  <si>
    <t>201</t>
  </si>
  <si>
    <t>Finantarea programelor nationale de dezvoltare locala</t>
  </si>
  <si>
    <t>42.02.65</t>
  </si>
  <si>
    <t>202</t>
  </si>
  <si>
    <t>Subvenţii din bugetul de stat  alocate conform contractelor încheiate cu direcţiile de sănătate publică</t>
  </si>
  <si>
    <t>42.02.66</t>
  </si>
  <si>
    <t>204</t>
  </si>
  <si>
    <t>Subventii de la bugetul de stat catre bugetele locale necesare sustinerii derularii preiectelor finantate din fonduri externe nerambursabile (FEN), postaderare, aferente perioadei de programare 2014-2020</t>
  </si>
  <si>
    <t>42.02.69</t>
  </si>
  <si>
    <t>215</t>
  </si>
  <si>
    <t>Subventii de la bugetul de stat catre bugetele locale pentru Programul national de investitii  Anghel Saligny</t>
  </si>
  <si>
    <t>42.02.87</t>
  </si>
  <si>
    <t>216</t>
  </si>
  <si>
    <t>Alocări de sume din PNRR aferente asistenţei financiare nerambursabile ( cod 42.02.88 01 la 42.02.88.03)</t>
  </si>
  <si>
    <t>42.02.88</t>
  </si>
  <si>
    <t>217</t>
  </si>
  <si>
    <t>Fonduri europene nerambursabile</t>
  </si>
  <si>
    <t>42.02.88.01</t>
  </si>
  <si>
    <t>219</t>
  </si>
  <si>
    <t>Sume aferente TVA</t>
  </si>
  <si>
    <t>42.02.88.03</t>
  </si>
  <si>
    <t>220</t>
  </si>
  <si>
    <t>Alocări de sume din PNRR aferente componentei împrumuturi ( cod 42.02.89.01 la 42.02.89.03)</t>
  </si>
  <si>
    <t>42.02.89</t>
  </si>
  <si>
    <t>221</t>
  </si>
  <si>
    <t>Fonduri din împrumut rambursabil</t>
  </si>
  <si>
    <t>42.02.89.01</t>
  </si>
  <si>
    <t>223</t>
  </si>
  <si>
    <t>42.02.89.03</t>
  </si>
  <si>
    <t>328</t>
  </si>
  <si>
    <t>Alte sume primite de la UE</t>
  </si>
  <si>
    <t>46.02</t>
  </si>
  <si>
    <t>330</t>
  </si>
  <si>
    <t>Alte sume primite de la Uniunea Europeana pentru programele operationalefinantate in cadrul financiar 2014-2020</t>
  </si>
  <si>
    <t>46.02.04</t>
  </si>
  <si>
    <t>334</t>
  </si>
  <si>
    <t>Sume primite de la UE/alti donatori in contul platilor efectuate si prefinantari aferente cadrului financiar 2014-2020</t>
  </si>
  <si>
    <t>48.02</t>
  </si>
  <si>
    <t>335</t>
  </si>
  <si>
    <t>Fondul European de Dezvoltare Regionala (FEDR)</t>
  </si>
  <si>
    <t>48.02.01</t>
  </si>
  <si>
    <t>336</t>
  </si>
  <si>
    <t xml:space="preserve">  Sume primite in contul platilor efectuate in anul curent</t>
  </si>
  <si>
    <t>48.02.01.01</t>
  </si>
  <si>
    <t>337</t>
  </si>
  <si>
    <t xml:space="preserve">  Sume primite in contul platilor efectuate in anii anteriori</t>
  </si>
  <si>
    <t>48.02.01.02</t>
  </si>
  <si>
    <t>339</t>
  </si>
  <si>
    <t>Fondul Social European (FSE)</t>
  </si>
  <si>
    <t>48.02.02</t>
  </si>
  <si>
    <t>340</t>
  </si>
  <si>
    <t>48.02.02.01</t>
  </si>
  <si>
    <t>341</t>
  </si>
  <si>
    <t>48.02.02.02</t>
  </si>
  <si>
    <t>342</t>
  </si>
  <si>
    <t xml:space="preserve">  Prefinantare</t>
  </si>
  <si>
    <t>48.02.02.03</t>
  </si>
  <si>
    <t>PRIMAR</t>
  </si>
  <si>
    <t>NEGURĂ MIHĂIŢĂ</t>
  </si>
  <si>
    <t>DIRECTOR EXECUTIV</t>
  </si>
  <si>
    <t>FLORESCU IULIANA</t>
  </si>
  <si>
    <t/>
  </si>
  <si>
    <t>Cont de executie - Venituri - Bugetul local - sectiunea functionare</t>
  </si>
  <si>
    <t>VENITURILE SECŢIUNII DE FUNCŢIONARE - TOTAL</t>
  </si>
  <si>
    <t>8</t>
  </si>
  <si>
    <t>11</t>
  </si>
  <si>
    <t>20</t>
  </si>
  <si>
    <t>34</t>
  </si>
  <si>
    <t>37</t>
  </si>
  <si>
    <t>42</t>
  </si>
  <si>
    <t>43</t>
  </si>
  <si>
    <t>46</t>
  </si>
  <si>
    <t>59</t>
  </si>
  <si>
    <t>62</t>
  </si>
  <si>
    <t>69</t>
  </si>
  <si>
    <t>70</t>
  </si>
  <si>
    <t>76</t>
  </si>
  <si>
    <t>80</t>
  </si>
  <si>
    <t>81</t>
  </si>
  <si>
    <t>85</t>
  </si>
  <si>
    <t>91</t>
  </si>
  <si>
    <t>95</t>
  </si>
  <si>
    <t>100</t>
  </si>
  <si>
    <t>101</t>
  </si>
  <si>
    <t>Transferuri voluntare,  altele decat subventiile (cod 37.02.01+37.02.50)</t>
  </si>
  <si>
    <t>37.02</t>
  </si>
  <si>
    <t>103</t>
  </si>
  <si>
    <t>117</t>
  </si>
  <si>
    <t>118</t>
  </si>
  <si>
    <t>126</t>
  </si>
  <si>
    <t>141</t>
  </si>
  <si>
    <t>Cont de executie - Venituri - Bugetul local - sectiunea dezvoltare</t>
  </si>
  <si>
    <t>VENITURILE SECŢIUNII DE DEZVOLTARE - TOTAL</t>
  </si>
  <si>
    <t>7</t>
  </si>
  <si>
    <t>17</t>
  </si>
  <si>
    <t>18</t>
  </si>
  <si>
    <t>36</t>
  </si>
  <si>
    <t>79</t>
  </si>
  <si>
    <t>90</t>
  </si>
  <si>
    <t>92</t>
  </si>
  <si>
    <t>94</t>
  </si>
  <si>
    <t>189</t>
  </si>
  <si>
    <t>191</t>
  </si>
  <si>
    <t>193</t>
  </si>
  <si>
    <t>194</t>
  </si>
  <si>
    <t>195</t>
  </si>
  <si>
    <t>196</t>
  </si>
  <si>
    <t>198</t>
  </si>
  <si>
    <t>199</t>
  </si>
  <si>
    <t>200</t>
  </si>
  <si>
    <t>CONSILIUL LOCAL</t>
  </si>
  <si>
    <t>SECȚIUNEA DE FUNCȚIONARE</t>
  </si>
  <si>
    <t>SECȚIUNEA DE DEZVOLTARE</t>
  </si>
  <si>
    <t>PRIMAR,</t>
  </si>
  <si>
    <t>DIRECTOR EXECUTIV,</t>
  </si>
  <si>
    <t>NEGURĂ MIHĂIȚĂ</t>
  </si>
  <si>
    <t>FLORESCU IULIANA GEORGETA</t>
  </si>
  <si>
    <t>VIZĂ CFP</t>
  </si>
  <si>
    <t>PREȘEDINTE DE ȘEDINȚĂ,</t>
  </si>
  <si>
    <t>SECRETAR GENERAL,</t>
  </si>
  <si>
    <t>ERHAN RODICA</t>
  </si>
  <si>
    <t>MUNICIPIUL CÂMPULUNG MOLDOVENESC                                                ANEXA NR. 1 LA HCL NR. _____/2023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</si>
</sst>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Verdana"/>
      <family val="2"/>
    </font>
    <font>
      <b/>
      <sz val="14"/>
      <color theme="1"/>
      <name val="Verdana"/>
      <family val="2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Verdana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4" fillId="0" borderId="1" xfId="0" applyFont="1" applyBorder="1" applyAlignment="1">
      <alignment horizontal="center" vertical="center" wrapText="1" shrinkToFit="1"/>
    </xf>
    <xf numFmtId="0" fontId="0" fillId="0" borderId="0" xfId="0" applyAlignment="1">
      <alignment wrapText="1"/>
    </xf>
    <xf numFmtId="49" fontId="0" fillId="0" borderId="0" xfId="0" applyNumberFormat="1" applyAlignment="1">
      <alignment wrapText="1" shrinkToFit="1"/>
    </xf>
    <xf numFmtId="4" fontId="0" fillId="0" borderId="0" xfId="0" applyNumberFormat="1" applyAlignment="1">
      <alignment wrapText="1"/>
    </xf>
    <xf numFmtId="49" fontId="3" fillId="0" borderId="2" xfId="0" applyNumberFormat="1" applyFont="1" applyBorder="1" applyAlignment="1">
      <alignment wrapText="1" shrinkToFit="1"/>
    </xf>
    <xf numFmtId="4" fontId="3" fillId="0" borderId="2" xfId="0" applyNumberFormat="1" applyFont="1" applyBorder="1" applyAlignment="1">
      <alignment wrapText="1"/>
    </xf>
    <xf numFmtId="0" fontId="5" fillId="0" borderId="0" xfId="0" applyFont="1"/>
    <xf numFmtId="49" fontId="7" fillId="0" borderId="0" xfId="0" applyNumberFormat="1" applyFont="1" applyAlignment="1">
      <alignment wrapText="1" shrinkToFit="1"/>
    </xf>
    <xf numFmtId="0" fontId="7" fillId="0" borderId="0" xfId="0" applyFont="1"/>
    <xf numFmtId="0" fontId="4" fillId="0" borderId="1" xfId="0" applyFont="1" applyBorder="1" applyAlignment="1">
      <alignment horizontal="center" vertical="center" wrapText="1" shrinkToFit="1"/>
    </xf>
    <xf numFmtId="49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/>
    </xf>
    <xf numFmtId="49" fontId="0" fillId="0" borderId="0" xfId="0" applyNumberFormat="1"/>
    <xf numFmtId="49" fontId="0" fillId="0" borderId="0" xfId="0" applyNumberFormat="1" applyAlignment="1">
      <alignment horizontal="right"/>
    </xf>
    <xf numFmtId="49" fontId="2" fillId="0" borderId="0" xfId="0" applyNumberFormat="1" applyFont="1" applyAlignment="1">
      <alignment horizontal="center" vertical="center" wrapText="1" shrinkToFit="1"/>
    </xf>
    <xf numFmtId="49" fontId="0" fillId="0" borderId="0" xfId="0" applyNumberFormat="1" applyAlignment="1">
      <alignment horizontal="center"/>
    </xf>
    <xf numFmtId="49" fontId="1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16"/>
  <sheetViews>
    <sheetView tabSelected="1" topLeftCell="B1" workbookViewId="0">
      <selection sqref="A1:K1"/>
    </sheetView>
  </sheetViews>
  <sheetFormatPr defaultRowHeight="15" x14ac:dyDescent="0.25"/>
  <cols>
    <col min="1" max="1" width="3.42578125" hidden="1" customWidth="1"/>
    <col min="2" max="2" width="39.85546875" customWidth="1"/>
    <col min="3" max="3" width="10.42578125" customWidth="1"/>
    <col min="4" max="4" width="14.42578125" customWidth="1"/>
    <col min="5" max="5" width="13.28515625" customWidth="1"/>
    <col min="6" max="8" width="14.42578125" hidden="1" customWidth="1"/>
    <col min="9" max="9" width="13.140625" customWidth="1"/>
    <col min="10" max="11" width="14.42578125" hidden="1" customWidth="1"/>
  </cols>
  <sheetData>
    <row r="1" spans="1:11" x14ac:dyDescent="0.25">
      <c r="A1" s="13" t="s">
        <v>345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1" x14ac:dyDescent="0.25">
      <c r="A2" s="13" t="s">
        <v>334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1" x14ac:dyDescent="0.2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</row>
    <row r="4" spans="1:11" ht="34.5" customHeight="1" x14ac:dyDescent="0.25">
      <c r="A4" s="15" t="s">
        <v>3</v>
      </c>
      <c r="B4" s="15"/>
      <c r="C4" s="15"/>
      <c r="D4" s="15"/>
      <c r="E4" s="15"/>
      <c r="F4" s="15"/>
      <c r="G4" s="15"/>
      <c r="H4" s="15"/>
      <c r="I4" s="15"/>
      <c r="J4" s="15"/>
      <c r="K4" s="15"/>
    </row>
    <row r="5" spans="1:11" x14ac:dyDescent="0.25">
      <c r="A5" s="16" t="s">
        <v>4</v>
      </c>
      <c r="B5" s="16"/>
      <c r="C5" s="16"/>
      <c r="D5" s="16"/>
      <c r="E5" s="16"/>
      <c r="F5" s="16"/>
      <c r="G5" s="16"/>
      <c r="H5" s="16"/>
      <c r="I5" s="16"/>
      <c r="J5" s="16"/>
      <c r="K5" s="16"/>
    </row>
    <row r="6" spans="1:11" ht="15.75" thickBot="1" x14ac:dyDescent="0.3"/>
    <row r="7" spans="1:11" s="2" customFormat="1" ht="15.75" thickBot="1" x14ac:dyDescent="0.3">
      <c r="A7" s="10" t="s">
        <v>5</v>
      </c>
      <c r="B7" s="10"/>
      <c r="C7" s="10" t="s">
        <v>7</v>
      </c>
      <c r="D7" s="10" t="s">
        <v>9</v>
      </c>
      <c r="E7" s="10" t="s">
        <v>10</v>
      </c>
      <c r="F7" s="10" t="s">
        <v>11</v>
      </c>
      <c r="G7" s="10"/>
      <c r="H7" s="10"/>
      <c r="I7" s="10" t="s">
        <v>16</v>
      </c>
      <c r="J7" s="10" t="s">
        <v>17</v>
      </c>
      <c r="K7" s="10" t="s">
        <v>18</v>
      </c>
    </row>
    <row r="8" spans="1:11" s="2" customFormat="1" ht="15.75" thickBot="1" x14ac:dyDescent="0.3">
      <c r="A8" s="10"/>
      <c r="B8" s="10"/>
      <c r="C8" s="10"/>
      <c r="D8" s="10"/>
      <c r="E8" s="10"/>
      <c r="F8" s="10" t="s">
        <v>12</v>
      </c>
      <c r="G8" s="10" t="s">
        <v>14</v>
      </c>
      <c r="H8" s="10" t="s">
        <v>15</v>
      </c>
      <c r="I8" s="10"/>
      <c r="J8" s="10"/>
      <c r="K8" s="10"/>
    </row>
    <row r="9" spans="1:11" s="2" customFormat="1" ht="15.75" thickBot="1" x14ac:dyDescent="0.3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</row>
    <row r="10" spans="1:11" s="2" customFormat="1" ht="15.75" thickBot="1" x14ac:dyDescent="0.3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</row>
    <row r="11" spans="1:11" s="2" customFormat="1" ht="15.75" thickBot="1" x14ac:dyDescent="0.3">
      <c r="A11" s="10" t="s">
        <v>6</v>
      </c>
      <c r="B11" s="10"/>
      <c r="C11" s="1" t="s">
        <v>8</v>
      </c>
      <c r="D11" s="1">
        <v>1</v>
      </c>
      <c r="E11" s="1">
        <v>2</v>
      </c>
      <c r="F11" s="1" t="s">
        <v>13</v>
      </c>
      <c r="G11" s="1">
        <v>4</v>
      </c>
      <c r="H11" s="1">
        <v>5</v>
      </c>
      <c r="I11" s="1">
        <v>6</v>
      </c>
      <c r="J11" s="1">
        <v>7</v>
      </c>
      <c r="K11" s="1" t="s">
        <v>19</v>
      </c>
    </row>
    <row r="12" spans="1:11" s="2" customFormat="1" ht="33" x14ac:dyDescent="0.25">
      <c r="A12" s="5" t="s">
        <v>20</v>
      </c>
      <c r="B12" s="5" t="s">
        <v>21</v>
      </c>
      <c r="C12" s="5" t="s">
        <v>22</v>
      </c>
      <c r="D12" s="6">
        <f>D14+D70+D73+D76+D90+D92</f>
        <v>137545120</v>
      </c>
      <c r="E12" s="6">
        <f>E14+E70+E73+E76+E90+E92</f>
        <v>98017560</v>
      </c>
      <c r="F12" s="6">
        <f t="shared" ref="F12:F43" si="0">G12+H12</f>
        <v>68273491</v>
      </c>
      <c r="G12" s="6">
        <f>G14+G70+G73+G76+G90+G92</f>
        <v>8646697</v>
      </c>
      <c r="H12" s="6">
        <f>H14+H70+H73+H76+H90+H92</f>
        <v>59626794</v>
      </c>
      <c r="I12" s="6">
        <f>I14+I70+I73+I76+I90+I92</f>
        <v>55250203</v>
      </c>
      <c r="J12" s="6">
        <f>J14+J70+J73+J76+J90+J92</f>
        <v>662211</v>
      </c>
      <c r="K12" s="6">
        <f t="shared" ref="K12:K43" si="1">F12-I12-J12</f>
        <v>12361077</v>
      </c>
    </row>
    <row r="13" spans="1:11" s="2" customFormat="1" ht="22.5" x14ac:dyDescent="0.25">
      <c r="A13" s="5" t="s">
        <v>23</v>
      </c>
      <c r="B13" s="5" t="s">
        <v>24</v>
      </c>
      <c r="C13" s="5" t="s">
        <v>25</v>
      </c>
      <c r="D13" s="6">
        <f>D14-D36+D70</f>
        <v>32988910</v>
      </c>
      <c r="E13" s="6">
        <f>E14-E36+E70</f>
        <v>21132550</v>
      </c>
      <c r="F13" s="6">
        <f t="shared" si="0"/>
        <v>31031974</v>
      </c>
      <c r="G13" s="6">
        <f>G14-G36+G70</f>
        <v>8115130</v>
      </c>
      <c r="H13" s="6">
        <f>H14-H36+H70</f>
        <v>22916844</v>
      </c>
      <c r="I13" s="6">
        <f>I14-I36+I70</f>
        <v>18683949</v>
      </c>
      <c r="J13" s="6">
        <f>J14-J36+J70</f>
        <v>517353</v>
      </c>
      <c r="K13" s="6">
        <f t="shared" si="1"/>
        <v>11830672</v>
      </c>
    </row>
    <row r="14" spans="1:11" s="2" customFormat="1" x14ac:dyDescent="0.25">
      <c r="A14" s="5" t="s">
        <v>26</v>
      </c>
      <c r="B14" s="5" t="s">
        <v>27</v>
      </c>
      <c r="C14" s="5" t="s">
        <v>28</v>
      </c>
      <c r="D14" s="6">
        <f>D15+D50</f>
        <v>49906260</v>
      </c>
      <c r="E14" s="6">
        <f>E15+E50</f>
        <v>30437900</v>
      </c>
      <c r="F14" s="6">
        <f t="shared" si="0"/>
        <v>39468862</v>
      </c>
      <c r="G14" s="6">
        <f>G15+G50</f>
        <v>8115130</v>
      </c>
      <c r="H14" s="6">
        <f>H15+H50</f>
        <v>31353732</v>
      </c>
      <c r="I14" s="6">
        <f>I15+I50</f>
        <v>27120837</v>
      </c>
      <c r="J14" s="6">
        <f>J15+J50</f>
        <v>517353</v>
      </c>
      <c r="K14" s="6">
        <f t="shared" si="1"/>
        <v>11830672</v>
      </c>
    </row>
    <row r="15" spans="1:11" s="2" customFormat="1" ht="22.5" x14ac:dyDescent="0.25">
      <c r="A15" s="5" t="s">
        <v>29</v>
      </c>
      <c r="B15" s="5" t="s">
        <v>30</v>
      </c>
      <c r="C15" s="5" t="s">
        <v>31</v>
      </c>
      <c r="D15" s="6">
        <f>D16+D24+D35+D47</f>
        <v>40084750</v>
      </c>
      <c r="E15" s="6">
        <f>E16+E24+E35+E47</f>
        <v>25416750</v>
      </c>
      <c r="F15" s="6">
        <f t="shared" si="0"/>
        <v>29523904</v>
      </c>
      <c r="G15" s="6">
        <f>G16+G24+G35+G47</f>
        <v>3460806</v>
      </c>
      <c r="H15" s="6">
        <f>H16+H24+H35+H47</f>
        <v>26063098</v>
      </c>
      <c r="I15" s="6">
        <f>I16+I24+I35+I47</f>
        <v>23382478</v>
      </c>
      <c r="J15" s="6">
        <f>J16+J24+J35+J47</f>
        <v>162479</v>
      </c>
      <c r="K15" s="6">
        <f t="shared" si="1"/>
        <v>5978947</v>
      </c>
    </row>
    <row r="16" spans="1:11" s="2" customFormat="1" ht="22.5" x14ac:dyDescent="0.25">
      <c r="A16" s="5" t="s">
        <v>32</v>
      </c>
      <c r="B16" s="5" t="s">
        <v>33</v>
      </c>
      <c r="C16" s="5" t="s">
        <v>34</v>
      </c>
      <c r="D16" s="6">
        <f>+D17</f>
        <v>16018000</v>
      </c>
      <c r="E16" s="6">
        <f>+E17</f>
        <v>10718000</v>
      </c>
      <c r="F16" s="6">
        <f t="shared" si="0"/>
        <v>8564033</v>
      </c>
      <c r="G16" s="6">
        <f>+G17</f>
        <v>0</v>
      </c>
      <c r="H16" s="6">
        <f>+H17</f>
        <v>8564033</v>
      </c>
      <c r="I16" s="6">
        <f>+I17</f>
        <v>8564033</v>
      </c>
      <c r="J16" s="6">
        <f>+J17</f>
        <v>0</v>
      </c>
      <c r="K16" s="6">
        <f t="shared" si="1"/>
        <v>0</v>
      </c>
    </row>
    <row r="17" spans="1:11" s="2" customFormat="1" ht="33" x14ac:dyDescent="0.25">
      <c r="A17" s="5" t="s">
        <v>35</v>
      </c>
      <c r="B17" s="5" t="s">
        <v>36</v>
      </c>
      <c r="C17" s="5" t="s">
        <v>37</v>
      </c>
      <c r="D17" s="6">
        <f>D18+D20</f>
        <v>16018000</v>
      </c>
      <c r="E17" s="6">
        <f>E18+E20</f>
        <v>10718000</v>
      </c>
      <c r="F17" s="6">
        <f t="shared" si="0"/>
        <v>8564033</v>
      </c>
      <c r="G17" s="6">
        <f>G18+G20</f>
        <v>0</v>
      </c>
      <c r="H17" s="6">
        <f>H18+H20</f>
        <v>8564033</v>
      </c>
      <c r="I17" s="6">
        <f>I18+I20</f>
        <v>8564033</v>
      </c>
      <c r="J17" s="6">
        <f>J18+J20</f>
        <v>0</v>
      </c>
      <c r="K17" s="6">
        <f t="shared" si="1"/>
        <v>0</v>
      </c>
    </row>
    <row r="18" spans="1:11" s="2" customFormat="1" x14ac:dyDescent="0.25">
      <c r="A18" s="5" t="s">
        <v>38</v>
      </c>
      <c r="B18" s="5" t="s">
        <v>39</v>
      </c>
      <c r="C18" s="5" t="s">
        <v>40</v>
      </c>
      <c r="D18" s="6">
        <f>+D19</f>
        <v>80000</v>
      </c>
      <c r="E18" s="6">
        <f>+E19</f>
        <v>40000</v>
      </c>
      <c r="F18" s="6">
        <f t="shared" si="0"/>
        <v>65172</v>
      </c>
      <c r="G18" s="6">
        <f>+G19</f>
        <v>0</v>
      </c>
      <c r="H18" s="6">
        <f>+H19</f>
        <v>65172</v>
      </c>
      <c r="I18" s="6">
        <f>+I19</f>
        <v>65172</v>
      </c>
      <c r="J18" s="6">
        <f>+J19</f>
        <v>0</v>
      </c>
      <c r="K18" s="6">
        <f t="shared" si="1"/>
        <v>0</v>
      </c>
    </row>
    <row r="19" spans="1:11" s="2" customFormat="1" ht="22.5" x14ac:dyDescent="0.25">
      <c r="A19" s="5" t="s">
        <v>41</v>
      </c>
      <c r="B19" s="5" t="s">
        <v>42</v>
      </c>
      <c r="C19" s="5" t="s">
        <v>43</v>
      </c>
      <c r="D19" s="6">
        <v>80000</v>
      </c>
      <c r="E19" s="6">
        <v>40000</v>
      </c>
      <c r="F19" s="6">
        <f t="shared" si="0"/>
        <v>65172</v>
      </c>
      <c r="G19" s="6">
        <v>0</v>
      </c>
      <c r="H19" s="6">
        <v>65172</v>
      </c>
      <c r="I19" s="6">
        <v>65172</v>
      </c>
      <c r="J19" s="6">
        <v>0</v>
      </c>
      <c r="K19" s="6">
        <f t="shared" si="1"/>
        <v>0</v>
      </c>
    </row>
    <row r="20" spans="1:11" s="2" customFormat="1" ht="22.5" x14ac:dyDescent="0.25">
      <c r="A20" s="5" t="s">
        <v>44</v>
      </c>
      <c r="B20" s="5" t="s">
        <v>45</v>
      </c>
      <c r="C20" s="5" t="s">
        <v>46</v>
      </c>
      <c r="D20" s="6">
        <f>D21+D22+D23</f>
        <v>15938000</v>
      </c>
      <c r="E20" s="6">
        <f>E21+E22+E23</f>
        <v>10678000</v>
      </c>
      <c r="F20" s="6">
        <f t="shared" si="0"/>
        <v>8498861</v>
      </c>
      <c r="G20" s="6">
        <f>G21+G22+G23</f>
        <v>0</v>
      </c>
      <c r="H20" s="6">
        <f>H21+H22+H23</f>
        <v>8498861</v>
      </c>
      <c r="I20" s="6">
        <f>I21+I22+I23</f>
        <v>8498861</v>
      </c>
      <c r="J20" s="6">
        <f>J21+J22+J23</f>
        <v>0</v>
      </c>
      <c r="K20" s="6">
        <f t="shared" si="1"/>
        <v>0</v>
      </c>
    </row>
    <row r="21" spans="1:11" s="2" customFormat="1" x14ac:dyDescent="0.25">
      <c r="A21" s="5" t="s">
        <v>47</v>
      </c>
      <c r="B21" s="5" t="s">
        <v>48</v>
      </c>
      <c r="C21" s="5" t="s">
        <v>49</v>
      </c>
      <c r="D21" s="6">
        <v>13660000</v>
      </c>
      <c r="E21" s="6">
        <v>9500000</v>
      </c>
      <c r="F21" s="6">
        <f t="shared" si="0"/>
        <v>7235792</v>
      </c>
      <c r="G21" s="6">
        <v>0</v>
      </c>
      <c r="H21" s="6">
        <v>7235792</v>
      </c>
      <c r="I21" s="6">
        <v>7235792</v>
      </c>
      <c r="J21" s="6">
        <v>0</v>
      </c>
      <c r="K21" s="6">
        <f t="shared" si="1"/>
        <v>0</v>
      </c>
    </row>
    <row r="22" spans="1:11" s="2" customFormat="1" ht="22.5" x14ac:dyDescent="0.25">
      <c r="A22" s="5" t="s">
        <v>50</v>
      </c>
      <c r="B22" s="5" t="s">
        <v>51</v>
      </c>
      <c r="C22" s="5" t="s">
        <v>52</v>
      </c>
      <c r="D22" s="6">
        <v>878000</v>
      </c>
      <c r="E22" s="6">
        <v>478000</v>
      </c>
      <c r="F22" s="6">
        <f t="shared" si="0"/>
        <v>487731</v>
      </c>
      <c r="G22" s="6">
        <v>0</v>
      </c>
      <c r="H22" s="6">
        <v>487731</v>
      </c>
      <c r="I22" s="6">
        <v>487731</v>
      </c>
      <c r="J22" s="6">
        <v>0</v>
      </c>
      <c r="K22" s="6">
        <f t="shared" si="1"/>
        <v>0</v>
      </c>
    </row>
    <row r="23" spans="1:11" s="2" customFormat="1" ht="22.5" x14ac:dyDescent="0.25">
      <c r="A23" s="5" t="s">
        <v>53</v>
      </c>
      <c r="B23" s="5" t="s">
        <v>54</v>
      </c>
      <c r="C23" s="5" t="s">
        <v>55</v>
      </c>
      <c r="D23" s="6">
        <v>1400000</v>
      </c>
      <c r="E23" s="6">
        <v>700000</v>
      </c>
      <c r="F23" s="6">
        <f t="shared" si="0"/>
        <v>775338</v>
      </c>
      <c r="G23" s="6">
        <v>0</v>
      </c>
      <c r="H23" s="6">
        <v>775338</v>
      </c>
      <c r="I23" s="6">
        <v>775338</v>
      </c>
      <c r="J23" s="6">
        <v>0</v>
      </c>
      <c r="K23" s="6">
        <f t="shared" si="1"/>
        <v>0</v>
      </c>
    </row>
    <row r="24" spans="1:11" s="2" customFormat="1" ht="22.5" x14ac:dyDescent="0.25">
      <c r="A24" s="5" t="s">
        <v>56</v>
      </c>
      <c r="B24" s="5" t="s">
        <v>57</v>
      </c>
      <c r="C24" s="5" t="s">
        <v>58</v>
      </c>
      <c r="D24" s="6">
        <f>D25</f>
        <v>4816000</v>
      </c>
      <c r="E24" s="6">
        <f>E25</f>
        <v>3694000</v>
      </c>
      <c r="F24" s="6">
        <f t="shared" si="0"/>
        <v>9393686</v>
      </c>
      <c r="G24" s="6">
        <f>G25</f>
        <v>2759269</v>
      </c>
      <c r="H24" s="6">
        <f>H25</f>
        <v>6634417</v>
      </c>
      <c r="I24" s="6">
        <f>I25</f>
        <v>4399582</v>
      </c>
      <c r="J24" s="6">
        <f>J25</f>
        <v>118539</v>
      </c>
      <c r="K24" s="6">
        <f t="shared" si="1"/>
        <v>4875565</v>
      </c>
    </row>
    <row r="25" spans="1:11" s="2" customFormat="1" ht="22.5" x14ac:dyDescent="0.25">
      <c r="A25" s="5" t="s">
        <v>59</v>
      </c>
      <c r="B25" s="5" t="s">
        <v>60</v>
      </c>
      <c r="C25" s="5" t="s">
        <v>61</v>
      </c>
      <c r="D25" s="6">
        <f>D26+D29+D33+D34</f>
        <v>4816000</v>
      </c>
      <c r="E25" s="6">
        <f>E26+E29+E33+E34</f>
        <v>3694000</v>
      </c>
      <c r="F25" s="6">
        <f t="shared" si="0"/>
        <v>9393686</v>
      </c>
      <c r="G25" s="6">
        <f>G26+G29+G33+G34</f>
        <v>2759269</v>
      </c>
      <c r="H25" s="6">
        <f>H26+H29+H33+H34</f>
        <v>6634417</v>
      </c>
      <c r="I25" s="6">
        <f>I26+I29+I33+I34</f>
        <v>4399582</v>
      </c>
      <c r="J25" s="6">
        <f>J26+J29+J33+J34</f>
        <v>118539</v>
      </c>
      <c r="K25" s="6">
        <f t="shared" si="1"/>
        <v>4875565</v>
      </c>
    </row>
    <row r="26" spans="1:11" s="2" customFormat="1" ht="22.5" x14ac:dyDescent="0.25">
      <c r="A26" s="5" t="s">
        <v>62</v>
      </c>
      <c r="B26" s="5" t="s">
        <v>63</v>
      </c>
      <c r="C26" s="5" t="s">
        <v>64</v>
      </c>
      <c r="D26" s="6">
        <f>D27+D28</f>
        <v>3125000</v>
      </c>
      <c r="E26" s="6">
        <f>E27+E28</f>
        <v>2552000</v>
      </c>
      <c r="F26" s="6">
        <f t="shared" si="0"/>
        <v>5658035</v>
      </c>
      <c r="G26" s="6">
        <f>G27+G28</f>
        <v>2140053</v>
      </c>
      <c r="H26" s="6">
        <f>H27+H28</f>
        <v>3517982</v>
      </c>
      <c r="I26" s="6">
        <f>I27+I28</f>
        <v>3049158</v>
      </c>
      <c r="J26" s="6">
        <f>J27+J28</f>
        <v>86279</v>
      </c>
      <c r="K26" s="6">
        <f t="shared" si="1"/>
        <v>2522598</v>
      </c>
    </row>
    <row r="27" spans="1:11" s="2" customFormat="1" x14ac:dyDescent="0.25">
      <c r="A27" s="5" t="s">
        <v>65</v>
      </c>
      <c r="B27" s="5" t="s">
        <v>66</v>
      </c>
      <c r="C27" s="5" t="s">
        <v>67</v>
      </c>
      <c r="D27" s="6">
        <v>1291000</v>
      </c>
      <c r="E27" s="6">
        <v>1052000</v>
      </c>
      <c r="F27" s="6">
        <f t="shared" si="0"/>
        <v>1757541</v>
      </c>
      <c r="G27" s="6">
        <v>329959</v>
      </c>
      <c r="H27" s="6">
        <v>1427582</v>
      </c>
      <c r="I27" s="6">
        <v>1242077</v>
      </c>
      <c r="J27" s="6">
        <v>9804</v>
      </c>
      <c r="K27" s="6">
        <f t="shared" si="1"/>
        <v>505660</v>
      </c>
    </row>
    <row r="28" spans="1:11" s="2" customFormat="1" x14ac:dyDescent="0.25">
      <c r="A28" s="5" t="s">
        <v>68</v>
      </c>
      <c r="B28" s="5" t="s">
        <v>69</v>
      </c>
      <c r="C28" s="5" t="s">
        <v>70</v>
      </c>
      <c r="D28" s="6">
        <v>1834000</v>
      </c>
      <c r="E28" s="6">
        <v>1500000</v>
      </c>
      <c r="F28" s="6">
        <f t="shared" si="0"/>
        <v>3900494</v>
      </c>
      <c r="G28" s="6">
        <v>1810094</v>
      </c>
      <c r="H28" s="6">
        <v>2090400</v>
      </c>
      <c r="I28" s="6">
        <v>1807081</v>
      </c>
      <c r="J28" s="6">
        <v>76475</v>
      </c>
      <c r="K28" s="6">
        <f t="shared" si="1"/>
        <v>2016938</v>
      </c>
    </row>
    <row r="29" spans="1:11" s="2" customFormat="1" ht="22.5" x14ac:dyDescent="0.25">
      <c r="A29" s="5" t="s">
        <v>71</v>
      </c>
      <c r="B29" s="5" t="s">
        <v>72</v>
      </c>
      <c r="C29" s="5" t="s">
        <v>73</v>
      </c>
      <c r="D29" s="6">
        <f>D30+D31+D32</f>
        <v>1336000</v>
      </c>
      <c r="E29" s="6">
        <f>E30+E31+E32</f>
        <v>932000</v>
      </c>
      <c r="F29" s="6">
        <f t="shared" si="0"/>
        <v>1848902</v>
      </c>
      <c r="G29" s="6">
        <f>G30+G31+G32</f>
        <v>522982</v>
      </c>
      <c r="H29" s="6">
        <f>H30+H31+H32</f>
        <v>1325920</v>
      </c>
      <c r="I29" s="6">
        <f>I30+I31+I32</f>
        <v>1122018</v>
      </c>
      <c r="J29" s="6">
        <f>J30+J31+J32</f>
        <v>30869</v>
      </c>
      <c r="K29" s="6">
        <f t="shared" si="1"/>
        <v>696015</v>
      </c>
    </row>
    <row r="30" spans="1:11" s="2" customFormat="1" ht="22.5" x14ac:dyDescent="0.25">
      <c r="A30" s="5" t="s">
        <v>74</v>
      </c>
      <c r="B30" s="5" t="s">
        <v>75</v>
      </c>
      <c r="C30" s="5" t="s">
        <v>76</v>
      </c>
      <c r="D30" s="6">
        <v>840000</v>
      </c>
      <c r="E30" s="6">
        <v>602000</v>
      </c>
      <c r="F30" s="6">
        <f t="shared" si="0"/>
        <v>1038187</v>
      </c>
      <c r="G30" s="6">
        <v>206603</v>
      </c>
      <c r="H30" s="6">
        <v>831584</v>
      </c>
      <c r="I30" s="6">
        <v>718601</v>
      </c>
      <c r="J30" s="6">
        <v>3612</v>
      </c>
      <c r="K30" s="6">
        <f t="shared" si="1"/>
        <v>315974</v>
      </c>
    </row>
    <row r="31" spans="1:11" s="2" customFormat="1" ht="22.5" x14ac:dyDescent="0.25">
      <c r="A31" s="5" t="s">
        <v>77</v>
      </c>
      <c r="B31" s="5" t="s">
        <v>78</v>
      </c>
      <c r="C31" s="5" t="s">
        <v>79</v>
      </c>
      <c r="D31" s="6">
        <v>216000</v>
      </c>
      <c r="E31" s="6">
        <v>150000</v>
      </c>
      <c r="F31" s="6">
        <f t="shared" si="0"/>
        <v>434240</v>
      </c>
      <c r="G31" s="6">
        <v>214029</v>
      </c>
      <c r="H31" s="6">
        <v>220211</v>
      </c>
      <c r="I31" s="6">
        <v>166119</v>
      </c>
      <c r="J31" s="6">
        <v>26684</v>
      </c>
      <c r="K31" s="6">
        <f t="shared" si="1"/>
        <v>241437</v>
      </c>
    </row>
    <row r="32" spans="1:11" s="2" customFormat="1" x14ac:dyDescent="0.25">
      <c r="A32" s="5" t="s">
        <v>80</v>
      </c>
      <c r="B32" s="5" t="s">
        <v>81</v>
      </c>
      <c r="C32" s="5" t="s">
        <v>82</v>
      </c>
      <c r="D32" s="6">
        <v>280000</v>
      </c>
      <c r="E32" s="6">
        <v>180000</v>
      </c>
      <c r="F32" s="6">
        <f t="shared" si="0"/>
        <v>376475</v>
      </c>
      <c r="G32" s="6">
        <v>102350</v>
      </c>
      <c r="H32" s="6">
        <v>274125</v>
      </c>
      <c r="I32" s="6">
        <v>237298</v>
      </c>
      <c r="J32" s="6">
        <v>573</v>
      </c>
      <c r="K32" s="6">
        <f t="shared" si="1"/>
        <v>138604</v>
      </c>
    </row>
    <row r="33" spans="1:11" s="2" customFormat="1" x14ac:dyDescent="0.25">
      <c r="A33" s="5" t="s">
        <v>83</v>
      </c>
      <c r="B33" s="5" t="s">
        <v>84</v>
      </c>
      <c r="C33" s="5" t="s">
        <v>85</v>
      </c>
      <c r="D33" s="6">
        <v>190000</v>
      </c>
      <c r="E33" s="6">
        <v>100000</v>
      </c>
      <c r="F33" s="6">
        <f t="shared" si="0"/>
        <v>150167</v>
      </c>
      <c r="G33" s="6">
        <v>48172</v>
      </c>
      <c r="H33" s="6">
        <v>101995</v>
      </c>
      <c r="I33" s="6">
        <v>89513</v>
      </c>
      <c r="J33" s="6">
        <v>0</v>
      </c>
      <c r="K33" s="6">
        <f t="shared" si="1"/>
        <v>60654</v>
      </c>
    </row>
    <row r="34" spans="1:11" s="2" customFormat="1" x14ac:dyDescent="0.25">
      <c r="A34" s="5" t="s">
        <v>86</v>
      </c>
      <c r="B34" s="5" t="s">
        <v>87</v>
      </c>
      <c r="C34" s="5" t="s">
        <v>88</v>
      </c>
      <c r="D34" s="6">
        <v>165000</v>
      </c>
      <c r="E34" s="6">
        <v>110000</v>
      </c>
      <c r="F34" s="6">
        <f t="shared" si="0"/>
        <v>1736582</v>
      </c>
      <c r="G34" s="6">
        <v>48062</v>
      </c>
      <c r="H34" s="6">
        <v>1688520</v>
      </c>
      <c r="I34" s="6">
        <v>138893</v>
      </c>
      <c r="J34" s="6">
        <v>1391</v>
      </c>
      <c r="K34" s="6">
        <f t="shared" si="1"/>
        <v>1596298</v>
      </c>
    </row>
    <row r="35" spans="1:11" s="2" customFormat="1" ht="22.5" x14ac:dyDescent="0.25">
      <c r="A35" s="5" t="s">
        <v>89</v>
      </c>
      <c r="B35" s="5" t="s">
        <v>90</v>
      </c>
      <c r="C35" s="5" t="s">
        <v>91</v>
      </c>
      <c r="D35" s="6">
        <f>D36+D39+D41</f>
        <v>19250750</v>
      </c>
      <c r="E35" s="6">
        <f>E36+E39+E41</f>
        <v>11004750</v>
      </c>
      <c r="F35" s="6">
        <f t="shared" si="0"/>
        <v>11565579</v>
      </c>
      <c r="G35" s="6">
        <f>G36+G39+G41</f>
        <v>700931</v>
      </c>
      <c r="H35" s="6">
        <f>H36+H39+H41</f>
        <v>10864648</v>
      </c>
      <c r="I35" s="6">
        <f>I36+I39+I41</f>
        <v>10418842</v>
      </c>
      <c r="J35" s="6">
        <f>J36+J39+J41</f>
        <v>43928</v>
      </c>
      <c r="K35" s="6">
        <f t="shared" si="1"/>
        <v>1102809</v>
      </c>
    </row>
    <row r="36" spans="1:11" s="2" customFormat="1" ht="22.5" x14ac:dyDescent="0.25">
      <c r="A36" s="5" t="s">
        <v>92</v>
      </c>
      <c r="B36" s="5" t="s">
        <v>93</v>
      </c>
      <c r="C36" s="5" t="s">
        <v>94</v>
      </c>
      <c r="D36" s="6">
        <f>+D37+D38</f>
        <v>17164750</v>
      </c>
      <c r="E36" s="6">
        <f>+E37+E38</f>
        <v>9552750</v>
      </c>
      <c r="F36" s="6">
        <f t="shared" si="0"/>
        <v>8812630</v>
      </c>
      <c r="G36" s="6">
        <f>+G37+G38</f>
        <v>0</v>
      </c>
      <c r="H36" s="6">
        <f>+H37+H38</f>
        <v>8812630</v>
      </c>
      <c r="I36" s="6">
        <f>+I37+I38</f>
        <v>8812630</v>
      </c>
      <c r="J36" s="6">
        <f>+J37+J38</f>
        <v>0</v>
      </c>
      <c r="K36" s="6">
        <f t="shared" si="1"/>
        <v>0</v>
      </c>
    </row>
    <row r="37" spans="1:11" s="2" customFormat="1" ht="43.5" x14ac:dyDescent="0.25">
      <c r="A37" s="5" t="s">
        <v>95</v>
      </c>
      <c r="B37" s="5" t="s">
        <v>96</v>
      </c>
      <c r="C37" s="5" t="s">
        <v>97</v>
      </c>
      <c r="D37" s="6">
        <v>9065000</v>
      </c>
      <c r="E37" s="6">
        <v>4726000</v>
      </c>
      <c r="F37" s="6">
        <f t="shared" si="0"/>
        <v>4094025</v>
      </c>
      <c r="G37" s="6">
        <v>0</v>
      </c>
      <c r="H37" s="6">
        <v>4094025</v>
      </c>
      <c r="I37" s="6">
        <v>4094025</v>
      </c>
      <c r="J37" s="6">
        <v>0</v>
      </c>
      <c r="K37" s="6">
        <f t="shared" si="1"/>
        <v>0</v>
      </c>
    </row>
    <row r="38" spans="1:11" s="2" customFormat="1" ht="22.5" x14ac:dyDescent="0.25">
      <c r="A38" s="5" t="s">
        <v>98</v>
      </c>
      <c r="B38" s="5" t="s">
        <v>99</v>
      </c>
      <c r="C38" s="5" t="s">
        <v>100</v>
      </c>
      <c r="D38" s="6">
        <v>8099750</v>
      </c>
      <c r="E38" s="6">
        <v>4826750</v>
      </c>
      <c r="F38" s="6">
        <f t="shared" si="0"/>
        <v>4718605</v>
      </c>
      <c r="G38" s="6">
        <v>0</v>
      </c>
      <c r="H38" s="6">
        <v>4718605</v>
      </c>
      <c r="I38" s="6">
        <v>4718605</v>
      </c>
      <c r="J38" s="6">
        <v>0</v>
      </c>
      <c r="K38" s="6">
        <f t="shared" si="1"/>
        <v>0</v>
      </c>
    </row>
    <row r="39" spans="1:11" s="2" customFormat="1" ht="22.5" x14ac:dyDescent="0.25">
      <c r="A39" s="5" t="s">
        <v>101</v>
      </c>
      <c r="B39" s="5" t="s">
        <v>102</v>
      </c>
      <c r="C39" s="5" t="s">
        <v>103</v>
      </c>
      <c r="D39" s="6">
        <f>D40</f>
        <v>1000</v>
      </c>
      <c r="E39" s="6">
        <f>E40</f>
        <v>1000</v>
      </c>
      <c r="F39" s="6">
        <f t="shared" si="0"/>
        <v>147</v>
      </c>
      <c r="G39" s="6">
        <f>G40</f>
        <v>0</v>
      </c>
      <c r="H39" s="6">
        <f>H40</f>
        <v>147</v>
      </c>
      <c r="I39" s="6">
        <f>I40</f>
        <v>147</v>
      </c>
      <c r="J39" s="6">
        <f>J40</f>
        <v>0</v>
      </c>
      <c r="K39" s="6">
        <f t="shared" si="1"/>
        <v>0</v>
      </c>
    </row>
    <row r="40" spans="1:11" s="2" customFormat="1" x14ac:dyDescent="0.25">
      <c r="A40" s="5" t="s">
        <v>104</v>
      </c>
      <c r="B40" s="5" t="s">
        <v>105</v>
      </c>
      <c r="C40" s="5" t="s">
        <v>106</v>
      </c>
      <c r="D40" s="6">
        <v>1000</v>
      </c>
      <c r="E40" s="6">
        <v>1000</v>
      </c>
      <c r="F40" s="6">
        <f t="shared" si="0"/>
        <v>147</v>
      </c>
      <c r="G40" s="6">
        <v>0</v>
      </c>
      <c r="H40" s="6">
        <v>147</v>
      </c>
      <c r="I40" s="6">
        <v>147</v>
      </c>
      <c r="J40" s="6">
        <v>0</v>
      </c>
      <c r="K40" s="6">
        <f t="shared" si="1"/>
        <v>0</v>
      </c>
    </row>
    <row r="41" spans="1:11" s="2" customFormat="1" ht="33" x14ac:dyDescent="0.25">
      <c r="A41" s="5" t="s">
        <v>107</v>
      </c>
      <c r="B41" s="5" t="s">
        <v>108</v>
      </c>
      <c r="C41" s="5" t="s">
        <v>109</v>
      </c>
      <c r="D41" s="6">
        <f>D42+D45+D46</f>
        <v>2085000</v>
      </c>
      <c r="E41" s="6">
        <f>E42+E45+E46</f>
        <v>1451000</v>
      </c>
      <c r="F41" s="6">
        <f t="shared" si="0"/>
        <v>2752802</v>
      </c>
      <c r="G41" s="6">
        <f>G42+G45+G46</f>
        <v>700931</v>
      </c>
      <c r="H41" s="6">
        <f>H42+H45+H46</f>
        <v>2051871</v>
      </c>
      <c r="I41" s="6">
        <f>I42+I45+I46</f>
        <v>1606065</v>
      </c>
      <c r="J41" s="6">
        <f>J42+J45+J46</f>
        <v>43928</v>
      </c>
      <c r="K41" s="6">
        <f t="shared" si="1"/>
        <v>1102809</v>
      </c>
    </row>
    <row r="42" spans="1:11" s="2" customFormat="1" ht="22.5" x14ac:dyDescent="0.25">
      <c r="A42" s="5" t="s">
        <v>110</v>
      </c>
      <c r="B42" s="5" t="s">
        <v>111</v>
      </c>
      <c r="C42" s="5" t="s">
        <v>112</v>
      </c>
      <c r="D42" s="6">
        <f>D43+D44</f>
        <v>1564000</v>
      </c>
      <c r="E42" s="6">
        <f>E43+E44</f>
        <v>1180000</v>
      </c>
      <c r="F42" s="6">
        <f t="shared" si="0"/>
        <v>2286589</v>
      </c>
      <c r="G42" s="6">
        <f>G43+G44</f>
        <v>612086</v>
      </c>
      <c r="H42" s="6">
        <f>H43+H44</f>
        <v>1674503</v>
      </c>
      <c r="I42" s="6">
        <f>I43+I44</f>
        <v>1283557</v>
      </c>
      <c r="J42" s="6">
        <f>J43+J44</f>
        <v>39230</v>
      </c>
      <c r="K42" s="6">
        <f t="shared" si="1"/>
        <v>963802</v>
      </c>
    </row>
    <row r="43" spans="1:11" s="2" customFormat="1" ht="22.5" x14ac:dyDescent="0.25">
      <c r="A43" s="5" t="s">
        <v>113</v>
      </c>
      <c r="B43" s="5" t="s">
        <v>114</v>
      </c>
      <c r="C43" s="5" t="s">
        <v>115</v>
      </c>
      <c r="D43" s="6">
        <v>1161000</v>
      </c>
      <c r="E43" s="6">
        <v>900000</v>
      </c>
      <c r="F43" s="6">
        <f t="shared" si="0"/>
        <v>1749492</v>
      </c>
      <c r="G43" s="6">
        <v>462446</v>
      </c>
      <c r="H43" s="6">
        <v>1287046</v>
      </c>
      <c r="I43" s="6">
        <v>979002</v>
      </c>
      <c r="J43" s="6">
        <v>2159</v>
      </c>
      <c r="K43" s="6">
        <f t="shared" si="1"/>
        <v>768331</v>
      </c>
    </row>
    <row r="44" spans="1:11" s="2" customFormat="1" ht="22.5" x14ac:dyDescent="0.25">
      <c r="A44" s="5" t="s">
        <v>116</v>
      </c>
      <c r="B44" s="5" t="s">
        <v>117</v>
      </c>
      <c r="C44" s="5" t="s">
        <v>118</v>
      </c>
      <c r="D44" s="6">
        <v>403000</v>
      </c>
      <c r="E44" s="6">
        <v>280000</v>
      </c>
      <c r="F44" s="6">
        <f t="shared" ref="F44:F75" si="2">G44+H44</f>
        <v>537097</v>
      </c>
      <c r="G44" s="6">
        <v>149640</v>
      </c>
      <c r="H44" s="6">
        <v>387457</v>
      </c>
      <c r="I44" s="6">
        <v>304555</v>
      </c>
      <c r="J44" s="6">
        <v>37071</v>
      </c>
      <c r="K44" s="6">
        <f t="shared" ref="K44:K75" si="3">F44-I44-J44</f>
        <v>195471</v>
      </c>
    </row>
    <row r="45" spans="1:11" s="2" customFormat="1" ht="22.5" x14ac:dyDescent="0.25">
      <c r="A45" s="5" t="s">
        <v>119</v>
      </c>
      <c r="B45" s="5" t="s">
        <v>120</v>
      </c>
      <c r="C45" s="5" t="s">
        <v>121</v>
      </c>
      <c r="D45" s="6">
        <v>461000</v>
      </c>
      <c r="E45" s="6">
        <v>241000</v>
      </c>
      <c r="F45" s="6">
        <f t="shared" si="2"/>
        <v>349844</v>
      </c>
      <c r="G45" s="6">
        <v>61358</v>
      </c>
      <c r="H45" s="6">
        <v>288486</v>
      </c>
      <c r="I45" s="6">
        <v>246263</v>
      </c>
      <c r="J45" s="6">
        <v>3456</v>
      </c>
      <c r="K45" s="6">
        <f t="shared" si="3"/>
        <v>100125</v>
      </c>
    </row>
    <row r="46" spans="1:11" s="2" customFormat="1" ht="33" x14ac:dyDescent="0.25">
      <c r="A46" s="5" t="s">
        <v>122</v>
      </c>
      <c r="B46" s="5" t="s">
        <v>123</v>
      </c>
      <c r="C46" s="5" t="s">
        <v>124</v>
      </c>
      <c r="D46" s="6">
        <v>60000</v>
      </c>
      <c r="E46" s="6">
        <v>30000</v>
      </c>
      <c r="F46" s="6">
        <f t="shared" si="2"/>
        <v>116369</v>
      </c>
      <c r="G46" s="6">
        <v>27487</v>
      </c>
      <c r="H46" s="6">
        <v>88882</v>
      </c>
      <c r="I46" s="6">
        <v>76245</v>
      </c>
      <c r="J46" s="6">
        <v>1242</v>
      </c>
      <c r="K46" s="6">
        <f t="shared" si="3"/>
        <v>38882</v>
      </c>
    </row>
    <row r="47" spans="1:11" s="2" customFormat="1" ht="22.5" x14ac:dyDescent="0.25">
      <c r="A47" s="5" t="s">
        <v>125</v>
      </c>
      <c r="B47" s="5" t="s">
        <v>126</v>
      </c>
      <c r="C47" s="5" t="s">
        <v>127</v>
      </c>
      <c r="D47" s="6">
        <f>D48</f>
        <v>0</v>
      </c>
      <c r="E47" s="6">
        <f>E48</f>
        <v>0</v>
      </c>
      <c r="F47" s="6">
        <f t="shared" si="2"/>
        <v>606</v>
      </c>
      <c r="G47" s="6">
        <f t="shared" ref="G47:J48" si="4">G48</f>
        <v>606</v>
      </c>
      <c r="H47" s="6">
        <f t="shared" si="4"/>
        <v>0</v>
      </c>
      <c r="I47" s="6">
        <f t="shared" si="4"/>
        <v>21</v>
      </c>
      <c r="J47" s="6">
        <f t="shared" si="4"/>
        <v>12</v>
      </c>
      <c r="K47" s="6">
        <f t="shared" si="3"/>
        <v>573</v>
      </c>
    </row>
    <row r="48" spans="1:11" s="2" customFormat="1" x14ac:dyDescent="0.25">
      <c r="A48" s="5" t="s">
        <v>128</v>
      </c>
      <c r="B48" s="5" t="s">
        <v>129</v>
      </c>
      <c r="C48" s="5" t="s">
        <v>130</v>
      </c>
      <c r="D48" s="6">
        <f>D49</f>
        <v>0</v>
      </c>
      <c r="E48" s="6">
        <f>E49</f>
        <v>0</v>
      </c>
      <c r="F48" s="6">
        <f t="shared" si="2"/>
        <v>606</v>
      </c>
      <c r="G48" s="6">
        <f t="shared" si="4"/>
        <v>606</v>
      </c>
      <c r="H48" s="6">
        <f t="shared" si="4"/>
        <v>0</v>
      </c>
      <c r="I48" s="6">
        <f t="shared" si="4"/>
        <v>21</v>
      </c>
      <c r="J48" s="6">
        <f t="shared" si="4"/>
        <v>12</v>
      </c>
      <c r="K48" s="6">
        <f t="shared" si="3"/>
        <v>573</v>
      </c>
    </row>
    <row r="49" spans="1:11" s="2" customFormat="1" x14ac:dyDescent="0.25">
      <c r="A49" s="5" t="s">
        <v>131</v>
      </c>
      <c r="B49" s="5" t="s">
        <v>132</v>
      </c>
      <c r="C49" s="5" t="s">
        <v>133</v>
      </c>
      <c r="D49" s="6">
        <v>0</v>
      </c>
      <c r="E49" s="6">
        <v>0</v>
      </c>
      <c r="F49" s="6">
        <f t="shared" si="2"/>
        <v>606</v>
      </c>
      <c r="G49" s="6">
        <v>606</v>
      </c>
      <c r="H49" s="6">
        <v>0</v>
      </c>
      <c r="I49" s="6">
        <v>21</v>
      </c>
      <c r="J49" s="6">
        <v>12</v>
      </c>
      <c r="K49" s="6">
        <f t="shared" si="3"/>
        <v>573</v>
      </c>
    </row>
    <row r="50" spans="1:11" s="2" customFormat="1" x14ac:dyDescent="0.25">
      <c r="A50" s="5" t="s">
        <v>134</v>
      </c>
      <c r="B50" s="5" t="s">
        <v>135</v>
      </c>
      <c r="C50" s="5" t="s">
        <v>136</v>
      </c>
      <c r="D50" s="6">
        <f>D51+D55</f>
        <v>9821510</v>
      </c>
      <c r="E50" s="6">
        <f>E51+E55</f>
        <v>5021150</v>
      </c>
      <c r="F50" s="6">
        <f t="shared" si="2"/>
        <v>9944958</v>
      </c>
      <c r="G50" s="6">
        <f>G51+G55</f>
        <v>4654324</v>
      </c>
      <c r="H50" s="6">
        <f>H51+H55</f>
        <v>5290634</v>
      </c>
      <c r="I50" s="6">
        <f>I51+I55</f>
        <v>3738359</v>
      </c>
      <c r="J50" s="6">
        <f>J51+J55</f>
        <v>354874</v>
      </c>
      <c r="K50" s="6">
        <f t="shared" si="3"/>
        <v>5851725</v>
      </c>
    </row>
    <row r="51" spans="1:11" s="2" customFormat="1" ht="22.5" x14ac:dyDescent="0.25">
      <c r="A51" s="5" t="s">
        <v>137</v>
      </c>
      <c r="B51" s="5" t="s">
        <v>138</v>
      </c>
      <c r="C51" s="5" t="s">
        <v>139</v>
      </c>
      <c r="D51" s="6">
        <f>D52</f>
        <v>3598000</v>
      </c>
      <c r="E51" s="6">
        <f>E52</f>
        <v>2120640</v>
      </c>
      <c r="F51" s="6">
        <f t="shared" si="2"/>
        <v>5832208</v>
      </c>
      <c r="G51" s="6">
        <f>G52</f>
        <v>2894407</v>
      </c>
      <c r="H51" s="6">
        <f>H52</f>
        <v>2937801</v>
      </c>
      <c r="I51" s="6">
        <f>I52</f>
        <v>1686981</v>
      </c>
      <c r="J51" s="6">
        <f>J52</f>
        <v>225535</v>
      </c>
      <c r="K51" s="6">
        <f t="shared" si="3"/>
        <v>3919692</v>
      </c>
    </row>
    <row r="52" spans="1:11" s="2" customFormat="1" ht="22.5" x14ac:dyDescent="0.25">
      <c r="A52" s="5" t="s">
        <v>140</v>
      </c>
      <c r="B52" s="5" t="s">
        <v>141</v>
      </c>
      <c r="C52" s="5" t="s">
        <v>142</v>
      </c>
      <c r="D52" s="6">
        <f>+D53</f>
        <v>3598000</v>
      </c>
      <c r="E52" s="6">
        <f>+E53</f>
        <v>2120640</v>
      </c>
      <c r="F52" s="6">
        <f t="shared" si="2"/>
        <v>5832208</v>
      </c>
      <c r="G52" s="6">
        <f t="shared" ref="G52:J53" si="5">+G53</f>
        <v>2894407</v>
      </c>
      <c r="H52" s="6">
        <f t="shared" si="5"/>
        <v>2937801</v>
      </c>
      <c r="I52" s="6">
        <f t="shared" si="5"/>
        <v>1686981</v>
      </c>
      <c r="J52" s="6">
        <f t="shared" si="5"/>
        <v>225535</v>
      </c>
      <c r="K52" s="6">
        <f t="shared" si="3"/>
        <v>3919692</v>
      </c>
    </row>
    <row r="53" spans="1:11" s="2" customFormat="1" x14ac:dyDescent="0.25">
      <c r="A53" s="5" t="s">
        <v>143</v>
      </c>
      <c r="B53" s="5" t="s">
        <v>144</v>
      </c>
      <c r="C53" s="5" t="s">
        <v>145</v>
      </c>
      <c r="D53" s="6">
        <f>+D54</f>
        <v>3598000</v>
      </c>
      <c r="E53" s="6">
        <f>+E54</f>
        <v>2120640</v>
      </c>
      <c r="F53" s="6">
        <f t="shared" si="2"/>
        <v>5832208</v>
      </c>
      <c r="G53" s="6">
        <f t="shared" si="5"/>
        <v>2894407</v>
      </c>
      <c r="H53" s="6">
        <f t="shared" si="5"/>
        <v>2937801</v>
      </c>
      <c r="I53" s="6">
        <f t="shared" si="5"/>
        <v>1686981</v>
      </c>
      <c r="J53" s="6">
        <f t="shared" si="5"/>
        <v>225535</v>
      </c>
      <c r="K53" s="6">
        <f t="shared" si="3"/>
        <v>3919692</v>
      </c>
    </row>
    <row r="54" spans="1:11" s="2" customFormat="1" ht="22.5" x14ac:dyDescent="0.25">
      <c r="A54" s="5" t="s">
        <v>146</v>
      </c>
      <c r="B54" s="5" t="s">
        <v>147</v>
      </c>
      <c r="C54" s="5" t="s">
        <v>148</v>
      </c>
      <c r="D54" s="6">
        <v>3598000</v>
      </c>
      <c r="E54" s="6">
        <v>2120640</v>
      </c>
      <c r="F54" s="6">
        <f t="shared" si="2"/>
        <v>5832208</v>
      </c>
      <c r="G54" s="6">
        <v>2894407</v>
      </c>
      <c r="H54" s="6">
        <v>2937801</v>
      </c>
      <c r="I54" s="6">
        <v>1686981</v>
      </c>
      <c r="J54" s="6">
        <v>225535</v>
      </c>
      <c r="K54" s="6">
        <f t="shared" si="3"/>
        <v>3919692</v>
      </c>
    </row>
    <row r="55" spans="1:11" s="2" customFormat="1" ht="22.5" x14ac:dyDescent="0.25">
      <c r="A55" s="5" t="s">
        <v>149</v>
      </c>
      <c r="B55" s="5" t="s">
        <v>150</v>
      </c>
      <c r="C55" s="5" t="s">
        <v>151</v>
      </c>
      <c r="D55" s="6">
        <f>D56+D60+D62+D65</f>
        <v>6223510</v>
      </c>
      <c r="E55" s="6">
        <f>E56+E60+E62+E65</f>
        <v>2900510</v>
      </c>
      <c r="F55" s="6">
        <f t="shared" si="2"/>
        <v>4112750</v>
      </c>
      <c r="G55" s="6">
        <f>G56+G60+G62+G65</f>
        <v>1759917</v>
      </c>
      <c r="H55" s="6">
        <f>H56+H60+H62+H65</f>
        <v>2352833</v>
      </c>
      <c r="I55" s="6">
        <f>I56+I60+I62+I65</f>
        <v>2051378</v>
      </c>
      <c r="J55" s="6">
        <f>J56+J60+J62+J65</f>
        <v>129339</v>
      </c>
      <c r="K55" s="6">
        <f t="shared" si="3"/>
        <v>1932033</v>
      </c>
    </row>
    <row r="56" spans="1:11" s="2" customFormat="1" ht="43.5" x14ac:dyDescent="0.25">
      <c r="A56" s="5" t="s">
        <v>152</v>
      </c>
      <c r="B56" s="5" t="s">
        <v>153</v>
      </c>
      <c r="C56" s="5" t="s">
        <v>154</v>
      </c>
      <c r="D56" s="6">
        <f>D57+D58+D59</f>
        <v>5200110</v>
      </c>
      <c r="E56" s="6">
        <f>E57+E58+E59</f>
        <v>2300110</v>
      </c>
      <c r="F56" s="6">
        <f t="shared" si="2"/>
        <v>1540547</v>
      </c>
      <c r="G56" s="6">
        <f>G57+G58+G59</f>
        <v>8153</v>
      </c>
      <c r="H56" s="6">
        <f>H57+H58+H59</f>
        <v>1532394</v>
      </c>
      <c r="I56" s="6">
        <f>I57+I58+I59</f>
        <v>1532363</v>
      </c>
      <c r="J56" s="6">
        <f>J57+J58+J59</f>
        <v>231</v>
      </c>
      <c r="K56" s="6">
        <f t="shared" si="3"/>
        <v>7953</v>
      </c>
    </row>
    <row r="57" spans="1:11" s="2" customFormat="1" x14ac:dyDescent="0.25">
      <c r="A57" s="5" t="s">
        <v>155</v>
      </c>
      <c r="B57" s="5" t="s">
        <v>156</v>
      </c>
      <c r="C57" s="5" t="s">
        <v>157</v>
      </c>
      <c r="D57" s="6">
        <v>1400110</v>
      </c>
      <c r="E57" s="6">
        <v>800110</v>
      </c>
      <c r="F57" s="6">
        <f t="shared" si="2"/>
        <v>25178</v>
      </c>
      <c r="G57" s="6">
        <v>0</v>
      </c>
      <c r="H57" s="6">
        <v>25178</v>
      </c>
      <c r="I57" s="6">
        <v>25178</v>
      </c>
      <c r="J57" s="6">
        <v>0</v>
      </c>
      <c r="K57" s="6">
        <f t="shared" si="3"/>
        <v>0</v>
      </c>
    </row>
    <row r="58" spans="1:11" s="2" customFormat="1" x14ac:dyDescent="0.25">
      <c r="A58" s="5" t="s">
        <v>158</v>
      </c>
      <c r="B58" s="5" t="s">
        <v>159</v>
      </c>
      <c r="C58" s="5" t="s">
        <v>160</v>
      </c>
      <c r="D58" s="6">
        <v>0</v>
      </c>
      <c r="E58" s="6">
        <v>0</v>
      </c>
      <c r="F58" s="6">
        <f t="shared" si="2"/>
        <v>231</v>
      </c>
      <c r="G58" s="6">
        <v>0</v>
      </c>
      <c r="H58" s="6">
        <v>231</v>
      </c>
      <c r="I58" s="6">
        <v>0</v>
      </c>
      <c r="J58" s="6">
        <v>231</v>
      </c>
      <c r="K58" s="6">
        <f t="shared" si="3"/>
        <v>0</v>
      </c>
    </row>
    <row r="59" spans="1:11" s="2" customFormat="1" ht="22.5" x14ac:dyDescent="0.25">
      <c r="A59" s="5" t="s">
        <v>161</v>
      </c>
      <c r="B59" s="5" t="s">
        <v>162</v>
      </c>
      <c r="C59" s="5" t="s">
        <v>163</v>
      </c>
      <c r="D59" s="6">
        <v>3800000</v>
      </c>
      <c r="E59" s="6">
        <v>1500000</v>
      </c>
      <c r="F59" s="6">
        <f t="shared" si="2"/>
        <v>1515138</v>
      </c>
      <c r="G59" s="6">
        <v>8153</v>
      </c>
      <c r="H59" s="6">
        <v>1506985</v>
      </c>
      <c r="I59" s="6">
        <v>1507185</v>
      </c>
      <c r="J59" s="6">
        <v>0</v>
      </c>
      <c r="K59" s="6">
        <f t="shared" si="3"/>
        <v>7953</v>
      </c>
    </row>
    <row r="60" spans="1:11" s="2" customFormat="1" ht="22.5" x14ac:dyDescent="0.25">
      <c r="A60" s="5" t="s">
        <v>164</v>
      </c>
      <c r="B60" s="5" t="s">
        <v>165</v>
      </c>
      <c r="C60" s="5" t="s">
        <v>166</v>
      </c>
      <c r="D60" s="6">
        <f>D61</f>
        <v>0</v>
      </c>
      <c r="E60" s="6">
        <f>E61</f>
        <v>0</v>
      </c>
      <c r="F60" s="6">
        <f t="shared" si="2"/>
        <v>358</v>
      </c>
      <c r="G60" s="6">
        <f>G61</f>
        <v>0</v>
      </c>
      <c r="H60" s="6">
        <f>H61</f>
        <v>358</v>
      </c>
      <c r="I60" s="6">
        <f>I61</f>
        <v>358</v>
      </c>
      <c r="J60" s="6">
        <f>J61</f>
        <v>0</v>
      </c>
      <c r="K60" s="6">
        <f t="shared" si="3"/>
        <v>0</v>
      </c>
    </row>
    <row r="61" spans="1:11" s="2" customFormat="1" x14ac:dyDescent="0.25">
      <c r="A61" s="5" t="s">
        <v>167</v>
      </c>
      <c r="B61" s="5" t="s">
        <v>168</v>
      </c>
      <c r="C61" s="5" t="s">
        <v>169</v>
      </c>
      <c r="D61" s="6">
        <v>0</v>
      </c>
      <c r="E61" s="6">
        <v>0</v>
      </c>
      <c r="F61" s="6">
        <f t="shared" si="2"/>
        <v>358</v>
      </c>
      <c r="G61" s="6">
        <v>0</v>
      </c>
      <c r="H61" s="6">
        <v>358</v>
      </c>
      <c r="I61" s="6">
        <v>358</v>
      </c>
      <c r="J61" s="6">
        <v>0</v>
      </c>
      <c r="K61" s="6">
        <f t="shared" si="3"/>
        <v>0</v>
      </c>
    </row>
    <row r="62" spans="1:11" s="2" customFormat="1" ht="22.5" x14ac:dyDescent="0.25">
      <c r="A62" s="5" t="s">
        <v>170</v>
      </c>
      <c r="B62" s="5" t="s">
        <v>171</v>
      </c>
      <c r="C62" s="5" t="s">
        <v>172</v>
      </c>
      <c r="D62" s="6">
        <f>D63</f>
        <v>872400</v>
      </c>
      <c r="E62" s="6">
        <f>E63</f>
        <v>500400</v>
      </c>
      <c r="F62" s="6">
        <f t="shared" si="2"/>
        <v>2104033</v>
      </c>
      <c r="G62" s="6">
        <f t="shared" ref="G62:J63" si="6">G63</f>
        <v>1624465</v>
      </c>
      <c r="H62" s="6">
        <f t="shared" si="6"/>
        <v>479568</v>
      </c>
      <c r="I62" s="6">
        <f t="shared" si="6"/>
        <v>434770</v>
      </c>
      <c r="J62" s="6">
        <f t="shared" si="6"/>
        <v>37117</v>
      </c>
      <c r="K62" s="6">
        <f t="shared" si="3"/>
        <v>1632146</v>
      </c>
    </row>
    <row r="63" spans="1:11" s="2" customFormat="1" ht="22.5" x14ac:dyDescent="0.25">
      <c r="A63" s="5" t="s">
        <v>173</v>
      </c>
      <c r="B63" s="5" t="s">
        <v>174</v>
      </c>
      <c r="C63" s="5" t="s">
        <v>175</v>
      </c>
      <c r="D63" s="6">
        <f>D64</f>
        <v>872400</v>
      </c>
      <c r="E63" s="6">
        <f>E64</f>
        <v>500400</v>
      </c>
      <c r="F63" s="6">
        <f t="shared" si="2"/>
        <v>2104033</v>
      </c>
      <c r="G63" s="6">
        <f t="shared" si="6"/>
        <v>1624465</v>
      </c>
      <c r="H63" s="6">
        <f t="shared" si="6"/>
        <v>479568</v>
      </c>
      <c r="I63" s="6">
        <f t="shared" si="6"/>
        <v>434770</v>
      </c>
      <c r="J63" s="6">
        <f t="shared" si="6"/>
        <v>37117</v>
      </c>
      <c r="K63" s="6">
        <f t="shared" si="3"/>
        <v>1632146</v>
      </c>
    </row>
    <row r="64" spans="1:11" s="2" customFormat="1" ht="22.5" x14ac:dyDescent="0.25">
      <c r="A64" s="5" t="s">
        <v>176</v>
      </c>
      <c r="B64" s="5" t="s">
        <v>177</v>
      </c>
      <c r="C64" s="5" t="s">
        <v>178</v>
      </c>
      <c r="D64" s="6">
        <v>872400</v>
      </c>
      <c r="E64" s="6">
        <v>500400</v>
      </c>
      <c r="F64" s="6">
        <f t="shared" si="2"/>
        <v>2104033</v>
      </c>
      <c r="G64" s="6">
        <v>1624465</v>
      </c>
      <c r="H64" s="6">
        <v>479568</v>
      </c>
      <c r="I64" s="6">
        <v>434770</v>
      </c>
      <c r="J64" s="6">
        <v>37117</v>
      </c>
      <c r="K64" s="6">
        <f t="shared" si="3"/>
        <v>1632146</v>
      </c>
    </row>
    <row r="65" spans="1:11" s="2" customFormat="1" ht="33" x14ac:dyDescent="0.25">
      <c r="A65" s="5" t="s">
        <v>179</v>
      </c>
      <c r="B65" s="5" t="s">
        <v>180</v>
      </c>
      <c r="C65" s="5" t="s">
        <v>181</v>
      </c>
      <c r="D65" s="6">
        <f>+D66+D67</f>
        <v>151000</v>
      </c>
      <c r="E65" s="6">
        <f>+E66+E67</f>
        <v>100000</v>
      </c>
      <c r="F65" s="6">
        <f t="shared" si="2"/>
        <v>467812</v>
      </c>
      <c r="G65" s="6">
        <f>+G66+G67</f>
        <v>127299</v>
      </c>
      <c r="H65" s="6">
        <f>+H66+H67</f>
        <v>340513</v>
      </c>
      <c r="I65" s="6">
        <f>+I66+I67</f>
        <v>83887</v>
      </c>
      <c r="J65" s="6">
        <f>+J66+J67</f>
        <v>91991</v>
      </c>
      <c r="K65" s="6">
        <f t="shared" si="3"/>
        <v>291934</v>
      </c>
    </row>
    <row r="66" spans="1:11" s="2" customFormat="1" x14ac:dyDescent="0.25">
      <c r="A66" s="5" t="s">
        <v>182</v>
      </c>
      <c r="B66" s="5" t="s">
        <v>183</v>
      </c>
      <c r="C66" s="5" t="s">
        <v>184</v>
      </c>
      <c r="D66" s="6">
        <v>40000</v>
      </c>
      <c r="E66" s="6">
        <v>20000</v>
      </c>
      <c r="F66" s="6">
        <f t="shared" si="2"/>
        <v>432409</v>
      </c>
      <c r="G66" s="6">
        <v>127299</v>
      </c>
      <c r="H66" s="6">
        <v>305110</v>
      </c>
      <c r="I66" s="6">
        <v>48671</v>
      </c>
      <c r="J66" s="6">
        <v>91804</v>
      </c>
      <c r="K66" s="6">
        <f t="shared" si="3"/>
        <v>291934</v>
      </c>
    </row>
    <row r="67" spans="1:11" s="2" customFormat="1" ht="22.5" x14ac:dyDescent="0.25">
      <c r="A67" s="5" t="s">
        <v>185</v>
      </c>
      <c r="B67" s="5" t="s">
        <v>186</v>
      </c>
      <c r="C67" s="5" t="s">
        <v>187</v>
      </c>
      <c r="D67" s="6">
        <v>111000</v>
      </c>
      <c r="E67" s="6">
        <v>80000</v>
      </c>
      <c r="F67" s="6">
        <f t="shared" si="2"/>
        <v>35403</v>
      </c>
      <c r="G67" s="6">
        <v>0</v>
      </c>
      <c r="H67" s="6">
        <v>35403</v>
      </c>
      <c r="I67" s="6">
        <v>35216</v>
      </c>
      <c r="J67" s="6">
        <v>187</v>
      </c>
      <c r="K67" s="6">
        <f t="shared" si="3"/>
        <v>0</v>
      </c>
    </row>
    <row r="68" spans="1:11" s="2" customFormat="1" ht="33" x14ac:dyDescent="0.25">
      <c r="A68" s="5" t="s">
        <v>188</v>
      </c>
      <c r="B68" s="5" t="s">
        <v>189</v>
      </c>
      <c r="C68" s="5" t="s">
        <v>190</v>
      </c>
      <c r="D68" s="6">
        <v>-7658200</v>
      </c>
      <c r="E68" s="6">
        <v>-3445740</v>
      </c>
      <c r="F68" s="6">
        <f t="shared" si="2"/>
        <v>-3391411</v>
      </c>
      <c r="G68" s="6">
        <v>0</v>
      </c>
      <c r="H68" s="6">
        <v>-3391411</v>
      </c>
      <c r="I68" s="6">
        <v>-3391411</v>
      </c>
      <c r="J68" s="6">
        <v>0</v>
      </c>
      <c r="K68" s="6">
        <f t="shared" si="3"/>
        <v>0</v>
      </c>
    </row>
    <row r="69" spans="1:11" s="2" customFormat="1" ht="22.5" x14ac:dyDescent="0.25">
      <c r="A69" s="5" t="s">
        <v>191</v>
      </c>
      <c r="B69" s="5" t="s">
        <v>192</v>
      </c>
      <c r="C69" s="5" t="s">
        <v>193</v>
      </c>
      <c r="D69" s="6">
        <v>7658200</v>
      </c>
      <c r="E69" s="6">
        <v>3445740</v>
      </c>
      <c r="F69" s="6">
        <f t="shared" si="2"/>
        <v>3391411</v>
      </c>
      <c r="G69" s="6">
        <v>0</v>
      </c>
      <c r="H69" s="6">
        <v>3391411</v>
      </c>
      <c r="I69" s="6">
        <v>3391411</v>
      </c>
      <c r="J69" s="6">
        <v>0</v>
      </c>
      <c r="K69" s="6">
        <f t="shared" si="3"/>
        <v>0</v>
      </c>
    </row>
    <row r="70" spans="1:11" s="2" customFormat="1" ht="22.5" x14ac:dyDescent="0.25">
      <c r="A70" s="5" t="s">
        <v>194</v>
      </c>
      <c r="B70" s="5" t="s">
        <v>195</v>
      </c>
      <c r="C70" s="5" t="s">
        <v>196</v>
      </c>
      <c r="D70" s="6">
        <f>D71</f>
        <v>247400</v>
      </c>
      <c r="E70" s="6">
        <f>E71</f>
        <v>247400</v>
      </c>
      <c r="F70" s="6">
        <f t="shared" si="2"/>
        <v>375742</v>
      </c>
      <c r="G70" s="6">
        <f>G71</f>
        <v>0</v>
      </c>
      <c r="H70" s="6">
        <f>H71</f>
        <v>375742</v>
      </c>
      <c r="I70" s="6">
        <f>I71</f>
        <v>375742</v>
      </c>
      <c r="J70" s="6">
        <f>J71</f>
        <v>0</v>
      </c>
      <c r="K70" s="6">
        <f t="shared" si="3"/>
        <v>0</v>
      </c>
    </row>
    <row r="71" spans="1:11" s="2" customFormat="1" ht="33" x14ac:dyDescent="0.25">
      <c r="A71" s="5" t="s">
        <v>197</v>
      </c>
      <c r="B71" s="5" t="s">
        <v>198</v>
      </c>
      <c r="C71" s="5" t="s">
        <v>199</v>
      </c>
      <c r="D71" s="6">
        <f>+D72</f>
        <v>247400</v>
      </c>
      <c r="E71" s="6">
        <f>+E72</f>
        <v>247400</v>
      </c>
      <c r="F71" s="6">
        <f t="shared" si="2"/>
        <v>375742</v>
      </c>
      <c r="G71" s="6">
        <f>+G72</f>
        <v>0</v>
      </c>
      <c r="H71" s="6">
        <f>+H72</f>
        <v>375742</v>
      </c>
      <c r="I71" s="6">
        <f>+I72</f>
        <v>375742</v>
      </c>
      <c r="J71" s="6">
        <f>+J72</f>
        <v>0</v>
      </c>
      <c r="K71" s="6">
        <f t="shared" si="3"/>
        <v>0</v>
      </c>
    </row>
    <row r="72" spans="1:11" s="2" customFormat="1" ht="22.5" x14ac:dyDescent="0.25">
      <c r="A72" s="5" t="s">
        <v>200</v>
      </c>
      <c r="B72" s="5" t="s">
        <v>201</v>
      </c>
      <c r="C72" s="5" t="s">
        <v>202</v>
      </c>
      <c r="D72" s="6">
        <v>247400</v>
      </c>
      <c r="E72" s="6">
        <v>247400</v>
      </c>
      <c r="F72" s="6">
        <f t="shared" si="2"/>
        <v>375742</v>
      </c>
      <c r="G72" s="6">
        <v>0</v>
      </c>
      <c r="H72" s="6">
        <v>375742</v>
      </c>
      <c r="I72" s="6">
        <v>375742</v>
      </c>
      <c r="J72" s="6">
        <v>0</v>
      </c>
      <c r="K72" s="6">
        <f t="shared" si="3"/>
        <v>0</v>
      </c>
    </row>
    <row r="73" spans="1:11" s="2" customFormat="1" ht="22.5" x14ac:dyDescent="0.25">
      <c r="A73" s="5" t="s">
        <v>203</v>
      </c>
      <c r="B73" s="5" t="s">
        <v>204</v>
      </c>
      <c r="C73" s="5" t="s">
        <v>205</v>
      </c>
      <c r="D73" s="6">
        <f>D74</f>
        <v>0</v>
      </c>
      <c r="E73" s="6">
        <f>E74</f>
        <v>0</v>
      </c>
      <c r="F73" s="6">
        <f t="shared" si="2"/>
        <v>278959</v>
      </c>
      <c r="G73" s="6">
        <f>G74</f>
        <v>0</v>
      </c>
      <c r="H73" s="6">
        <f>H74</f>
        <v>278959</v>
      </c>
      <c r="I73" s="6">
        <f>I74</f>
        <v>278959</v>
      </c>
      <c r="J73" s="6">
        <f>J74</f>
        <v>0</v>
      </c>
      <c r="K73" s="6">
        <f t="shared" si="3"/>
        <v>0</v>
      </c>
    </row>
    <row r="74" spans="1:11" s="2" customFormat="1" ht="43.5" x14ac:dyDescent="0.25">
      <c r="A74" s="5" t="s">
        <v>206</v>
      </c>
      <c r="B74" s="5" t="s">
        <v>207</v>
      </c>
      <c r="C74" s="5" t="s">
        <v>208</v>
      </c>
      <c r="D74" s="6">
        <f>+D75</f>
        <v>0</v>
      </c>
      <c r="E74" s="6">
        <f>+E75</f>
        <v>0</v>
      </c>
      <c r="F74" s="6">
        <f t="shared" si="2"/>
        <v>278959</v>
      </c>
      <c r="G74" s="6">
        <f>+G75</f>
        <v>0</v>
      </c>
      <c r="H74" s="6">
        <f>+H75</f>
        <v>278959</v>
      </c>
      <c r="I74" s="6">
        <f>+I75</f>
        <v>278959</v>
      </c>
      <c r="J74" s="6">
        <f>+J75</f>
        <v>0</v>
      </c>
      <c r="K74" s="6">
        <f t="shared" si="3"/>
        <v>0</v>
      </c>
    </row>
    <row r="75" spans="1:11" s="2" customFormat="1" ht="33" x14ac:dyDescent="0.25">
      <c r="A75" s="5" t="s">
        <v>209</v>
      </c>
      <c r="B75" s="5" t="s">
        <v>210</v>
      </c>
      <c r="C75" s="5" t="s">
        <v>211</v>
      </c>
      <c r="D75" s="6">
        <v>0</v>
      </c>
      <c r="E75" s="6">
        <v>0</v>
      </c>
      <c r="F75" s="6">
        <f t="shared" si="2"/>
        <v>278959</v>
      </c>
      <c r="G75" s="6">
        <v>0</v>
      </c>
      <c r="H75" s="6">
        <v>278959</v>
      </c>
      <c r="I75" s="6">
        <v>278959</v>
      </c>
      <c r="J75" s="6">
        <v>0</v>
      </c>
      <c r="K75" s="6">
        <f t="shared" si="3"/>
        <v>0</v>
      </c>
    </row>
    <row r="76" spans="1:11" s="2" customFormat="1" ht="22.5" x14ac:dyDescent="0.25">
      <c r="A76" s="5" t="s">
        <v>212</v>
      </c>
      <c r="B76" s="5" t="s">
        <v>213</v>
      </c>
      <c r="C76" s="5" t="s">
        <v>214</v>
      </c>
      <c r="D76" s="6">
        <f>D77</f>
        <v>45867490</v>
      </c>
      <c r="E76" s="6">
        <f>E77</f>
        <v>31909420</v>
      </c>
      <c r="F76" s="6">
        <f t="shared" ref="F76:F99" si="7">G76+H76</f>
        <v>3237218</v>
      </c>
      <c r="G76" s="6">
        <f t="shared" ref="G76:J77" si="8">G77</f>
        <v>70514</v>
      </c>
      <c r="H76" s="6">
        <f t="shared" si="8"/>
        <v>3166704</v>
      </c>
      <c r="I76" s="6">
        <f t="shared" si="8"/>
        <v>3035819</v>
      </c>
      <c r="J76" s="6">
        <f t="shared" si="8"/>
        <v>0</v>
      </c>
      <c r="K76" s="6">
        <f t="shared" ref="K76:K99" si="9">F76-I76-J76</f>
        <v>201399</v>
      </c>
    </row>
    <row r="77" spans="1:11" s="2" customFormat="1" ht="22.5" x14ac:dyDescent="0.25">
      <c r="A77" s="5" t="s">
        <v>215</v>
      </c>
      <c r="B77" s="5" t="s">
        <v>216</v>
      </c>
      <c r="C77" s="5" t="s">
        <v>217</v>
      </c>
      <c r="D77" s="6">
        <f>D78</f>
        <v>45867490</v>
      </c>
      <c r="E77" s="6">
        <f>E78</f>
        <v>31909420</v>
      </c>
      <c r="F77" s="6">
        <f t="shared" si="7"/>
        <v>3237218</v>
      </c>
      <c r="G77" s="6">
        <f t="shared" si="8"/>
        <v>70514</v>
      </c>
      <c r="H77" s="6">
        <f t="shared" si="8"/>
        <v>3166704</v>
      </c>
      <c r="I77" s="6">
        <f t="shared" si="8"/>
        <v>3035819</v>
      </c>
      <c r="J77" s="6">
        <f t="shared" si="8"/>
        <v>0</v>
      </c>
      <c r="K77" s="6">
        <f t="shared" si="9"/>
        <v>201399</v>
      </c>
    </row>
    <row r="78" spans="1:11" s="2" customFormat="1" ht="96" x14ac:dyDescent="0.25">
      <c r="A78" s="5" t="s">
        <v>218</v>
      </c>
      <c r="B78" s="5" t="s">
        <v>219</v>
      </c>
      <c r="C78" s="5" t="s">
        <v>220</v>
      </c>
      <c r="D78" s="6">
        <f>+D79+D80+D81+D82+D83+D84+D87</f>
        <v>45867490</v>
      </c>
      <c r="E78" s="6">
        <f>+E79+E80+E81+E82+E83+E84+E87</f>
        <v>31909420</v>
      </c>
      <c r="F78" s="6">
        <f t="shared" si="7"/>
        <v>3237218</v>
      </c>
      <c r="G78" s="6">
        <f>+G79+G80+G81+G82+G83+G84+G87</f>
        <v>70514</v>
      </c>
      <c r="H78" s="6">
        <f>+H79+H80+H81+H82+H83+H84+H87</f>
        <v>3166704</v>
      </c>
      <c r="I78" s="6">
        <f>+I79+I80+I81+I82+I83+I84+I87</f>
        <v>3035819</v>
      </c>
      <c r="J78" s="6">
        <f>+J79+J80+J81+J82+J83+J84+J87</f>
        <v>0</v>
      </c>
      <c r="K78" s="6">
        <f t="shared" si="9"/>
        <v>201399</v>
      </c>
    </row>
    <row r="79" spans="1:11" s="2" customFormat="1" ht="43.5" x14ac:dyDescent="0.25">
      <c r="A79" s="5" t="s">
        <v>221</v>
      </c>
      <c r="B79" s="5" t="s">
        <v>222</v>
      </c>
      <c r="C79" s="5" t="s">
        <v>223</v>
      </c>
      <c r="D79" s="6">
        <v>500000</v>
      </c>
      <c r="E79" s="6">
        <v>450000</v>
      </c>
      <c r="F79" s="6">
        <f t="shared" si="7"/>
        <v>402400</v>
      </c>
      <c r="G79" s="6">
        <v>0</v>
      </c>
      <c r="H79" s="6">
        <v>402400</v>
      </c>
      <c r="I79" s="6">
        <v>402400</v>
      </c>
      <c r="J79" s="6">
        <v>0</v>
      </c>
      <c r="K79" s="6">
        <f t="shared" si="9"/>
        <v>0</v>
      </c>
    </row>
    <row r="80" spans="1:11" s="2" customFormat="1" ht="22.5" x14ac:dyDescent="0.25">
      <c r="A80" s="5" t="s">
        <v>224</v>
      </c>
      <c r="B80" s="5" t="s">
        <v>225</v>
      </c>
      <c r="C80" s="5" t="s">
        <v>226</v>
      </c>
      <c r="D80" s="6">
        <v>8165500</v>
      </c>
      <c r="E80" s="6">
        <v>5000000</v>
      </c>
      <c r="F80" s="6">
        <f t="shared" si="7"/>
        <v>1885726</v>
      </c>
      <c r="G80" s="6">
        <v>0</v>
      </c>
      <c r="H80" s="6">
        <v>1885726</v>
      </c>
      <c r="I80" s="6">
        <v>1885726</v>
      </c>
      <c r="J80" s="6">
        <v>0</v>
      </c>
      <c r="K80" s="6">
        <f t="shared" si="9"/>
        <v>0</v>
      </c>
    </row>
    <row r="81" spans="1:11" s="2" customFormat="1" ht="33" x14ac:dyDescent="0.25">
      <c r="A81" s="5" t="s">
        <v>227</v>
      </c>
      <c r="B81" s="5" t="s">
        <v>228</v>
      </c>
      <c r="C81" s="5" t="s">
        <v>229</v>
      </c>
      <c r="D81" s="6">
        <v>0</v>
      </c>
      <c r="E81" s="6">
        <v>0</v>
      </c>
      <c r="F81" s="6">
        <f t="shared" si="7"/>
        <v>535864</v>
      </c>
      <c r="G81" s="6">
        <v>0</v>
      </c>
      <c r="H81" s="6">
        <v>535864</v>
      </c>
      <c r="I81" s="6">
        <v>445183</v>
      </c>
      <c r="J81" s="6">
        <v>0</v>
      </c>
      <c r="K81" s="6">
        <f t="shared" si="9"/>
        <v>90681</v>
      </c>
    </row>
    <row r="82" spans="1:11" s="2" customFormat="1" ht="54" x14ac:dyDescent="0.25">
      <c r="A82" s="5" t="s">
        <v>230</v>
      </c>
      <c r="B82" s="5" t="s">
        <v>231</v>
      </c>
      <c r="C82" s="5" t="s">
        <v>232</v>
      </c>
      <c r="D82" s="6">
        <v>2262940</v>
      </c>
      <c r="E82" s="6">
        <v>1616440</v>
      </c>
      <c r="F82" s="6">
        <f t="shared" si="7"/>
        <v>404278</v>
      </c>
      <c r="G82" s="6">
        <v>70514</v>
      </c>
      <c r="H82" s="6">
        <v>333764</v>
      </c>
      <c r="I82" s="6">
        <v>298035</v>
      </c>
      <c r="J82" s="6">
        <v>0</v>
      </c>
      <c r="K82" s="6">
        <f t="shared" si="9"/>
        <v>106243</v>
      </c>
    </row>
    <row r="83" spans="1:11" s="2" customFormat="1" ht="33" x14ac:dyDescent="0.25">
      <c r="A83" s="5" t="s">
        <v>233</v>
      </c>
      <c r="B83" s="5" t="s">
        <v>234</v>
      </c>
      <c r="C83" s="5" t="s">
        <v>235</v>
      </c>
      <c r="D83" s="6">
        <v>11000000</v>
      </c>
      <c r="E83" s="6">
        <v>1500000</v>
      </c>
      <c r="F83" s="6">
        <f t="shared" si="7"/>
        <v>0</v>
      </c>
      <c r="G83" s="6">
        <v>0</v>
      </c>
      <c r="H83" s="6">
        <v>0</v>
      </c>
      <c r="I83" s="6">
        <v>0</v>
      </c>
      <c r="J83" s="6">
        <v>0</v>
      </c>
      <c r="K83" s="6">
        <f t="shared" si="9"/>
        <v>0</v>
      </c>
    </row>
    <row r="84" spans="1:11" s="2" customFormat="1" ht="33" x14ac:dyDescent="0.25">
      <c r="A84" s="5" t="s">
        <v>236</v>
      </c>
      <c r="B84" s="5" t="s">
        <v>237</v>
      </c>
      <c r="C84" s="5" t="s">
        <v>238</v>
      </c>
      <c r="D84" s="6">
        <f>D85+D86</f>
        <v>16453470</v>
      </c>
      <c r="E84" s="6">
        <f>E85+E86</f>
        <v>16453470</v>
      </c>
      <c r="F84" s="6">
        <f t="shared" si="7"/>
        <v>0</v>
      </c>
      <c r="G84" s="6">
        <f>G85+G86</f>
        <v>0</v>
      </c>
      <c r="H84" s="6">
        <f>H85+H86</f>
        <v>0</v>
      </c>
      <c r="I84" s="6">
        <f>I85+I86</f>
        <v>0</v>
      </c>
      <c r="J84" s="6">
        <f>J85+J86</f>
        <v>0</v>
      </c>
      <c r="K84" s="6">
        <f t="shared" si="9"/>
        <v>0</v>
      </c>
    </row>
    <row r="85" spans="1:11" s="2" customFormat="1" ht="22.5" x14ac:dyDescent="0.25">
      <c r="A85" s="5" t="s">
        <v>239</v>
      </c>
      <c r="B85" s="5" t="s">
        <v>240</v>
      </c>
      <c r="C85" s="5" t="s">
        <v>241</v>
      </c>
      <c r="D85" s="6">
        <v>13826440</v>
      </c>
      <c r="E85" s="6">
        <v>13826440</v>
      </c>
      <c r="F85" s="6">
        <f t="shared" si="7"/>
        <v>0</v>
      </c>
      <c r="G85" s="6">
        <v>0</v>
      </c>
      <c r="H85" s="6">
        <v>0</v>
      </c>
      <c r="I85" s="6">
        <v>0</v>
      </c>
      <c r="J85" s="6">
        <v>0</v>
      </c>
      <c r="K85" s="6">
        <f t="shared" si="9"/>
        <v>0</v>
      </c>
    </row>
    <row r="86" spans="1:11" s="2" customFormat="1" ht="22.5" x14ac:dyDescent="0.25">
      <c r="A86" s="5" t="s">
        <v>242</v>
      </c>
      <c r="B86" s="5" t="s">
        <v>243</v>
      </c>
      <c r="C86" s="5" t="s">
        <v>244</v>
      </c>
      <c r="D86" s="6">
        <v>2627030</v>
      </c>
      <c r="E86" s="6">
        <v>2627030</v>
      </c>
      <c r="F86" s="6">
        <f t="shared" si="7"/>
        <v>0</v>
      </c>
      <c r="G86" s="6">
        <v>0</v>
      </c>
      <c r="H86" s="6">
        <v>0</v>
      </c>
      <c r="I86" s="6">
        <v>0</v>
      </c>
      <c r="J86" s="6">
        <v>0</v>
      </c>
      <c r="K86" s="6">
        <f t="shared" si="9"/>
        <v>0</v>
      </c>
    </row>
    <row r="87" spans="1:11" s="2" customFormat="1" ht="22.5" x14ac:dyDescent="0.25">
      <c r="A87" s="5" t="s">
        <v>245</v>
      </c>
      <c r="B87" s="5" t="s">
        <v>246</v>
      </c>
      <c r="C87" s="5" t="s">
        <v>247</v>
      </c>
      <c r="D87" s="6">
        <f>D88+D89</f>
        <v>7485580</v>
      </c>
      <c r="E87" s="6">
        <f>E88+E89</f>
        <v>6889510</v>
      </c>
      <c r="F87" s="6">
        <f t="shared" si="7"/>
        <v>8950</v>
      </c>
      <c r="G87" s="6">
        <f>G88+G89</f>
        <v>0</v>
      </c>
      <c r="H87" s="6">
        <f>H88+H89</f>
        <v>8950</v>
      </c>
      <c r="I87" s="6">
        <f>I88+I89</f>
        <v>4475</v>
      </c>
      <c r="J87" s="6">
        <f>J88+J89</f>
        <v>0</v>
      </c>
      <c r="K87" s="6">
        <f t="shared" si="9"/>
        <v>4475</v>
      </c>
    </row>
    <row r="88" spans="1:11" s="2" customFormat="1" ht="22.5" x14ac:dyDescent="0.25">
      <c r="A88" s="5" t="s">
        <v>248</v>
      </c>
      <c r="B88" s="5" t="s">
        <v>249</v>
      </c>
      <c r="C88" s="5" t="s">
        <v>250</v>
      </c>
      <c r="D88" s="6">
        <v>6307270</v>
      </c>
      <c r="E88" s="6">
        <v>5806370</v>
      </c>
      <c r="F88" s="6">
        <f t="shared" si="7"/>
        <v>8000</v>
      </c>
      <c r="G88" s="6">
        <v>0</v>
      </c>
      <c r="H88" s="6">
        <v>8000</v>
      </c>
      <c r="I88" s="6">
        <v>4000</v>
      </c>
      <c r="J88" s="6">
        <v>0</v>
      </c>
      <c r="K88" s="6">
        <f t="shared" si="9"/>
        <v>4000</v>
      </c>
    </row>
    <row r="89" spans="1:11" s="2" customFormat="1" ht="22.5" x14ac:dyDescent="0.25">
      <c r="A89" s="5" t="s">
        <v>251</v>
      </c>
      <c r="B89" s="5" t="s">
        <v>243</v>
      </c>
      <c r="C89" s="5" t="s">
        <v>252</v>
      </c>
      <c r="D89" s="6">
        <v>1178310</v>
      </c>
      <c r="E89" s="6">
        <v>1083140</v>
      </c>
      <c r="F89" s="6">
        <f t="shared" si="7"/>
        <v>950</v>
      </c>
      <c r="G89" s="6">
        <v>0</v>
      </c>
      <c r="H89" s="6">
        <v>950</v>
      </c>
      <c r="I89" s="6">
        <v>475</v>
      </c>
      <c r="J89" s="6">
        <v>0</v>
      </c>
      <c r="K89" s="6">
        <f t="shared" si="9"/>
        <v>475</v>
      </c>
    </row>
    <row r="90" spans="1:11" s="2" customFormat="1" ht="22.5" x14ac:dyDescent="0.25">
      <c r="A90" s="5" t="s">
        <v>253</v>
      </c>
      <c r="B90" s="5" t="s">
        <v>254</v>
      </c>
      <c r="C90" s="5" t="s">
        <v>255</v>
      </c>
      <c r="D90" s="6">
        <f>+D91</f>
        <v>169160</v>
      </c>
      <c r="E90" s="6">
        <f>+E91</f>
        <v>169160</v>
      </c>
      <c r="F90" s="6">
        <f t="shared" si="7"/>
        <v>169179</v>
      </c>
      <c r="G90" s="6">
        <f>+G91</f>
        <v>0</v>
      </c>
      <c r="H90" s="6">
        <f>+H91</f>
        <v>169179</v>
      </c>
      <c r="I90" s="6">
        <f>+I91</f>
        <v>169179</v>
      </c>
      <c r="J90" s="6">
        <f>+J91</f>
        <v>0</v>
      </c>
      <c r="K90" s="6">
        <f t="shared" si="9"/>
        <v>0</v>
      </c>
    </row>
    <row r="91" spans="1:11" s="2" customFormat="1" ht="33" x14ac:dyDescent="0.25">
      <c r="A91" s="5" t="s">
        <v>256</v>
      </c>
      <c r="B91" s="5" t="s">
        <v>257</v>
      </c>
      <c r="C91" s="5" t="s">
        <v>258</v>
      </c>
      <c r="D91" s="6">
        <v>169160</v>
      </c>
      <c r="E91" s="6">
        <v>169160</v>
      </c>
      <c r="F91" s="6">
        <f t="shared" si="7"/>
        <v>169179</v>
      </c>
      <c r="G91" s="6">
        <v>0</v>
      </c>
      <c r="H91" s="6">
        <v>169179</v>
      </c>
      <c r="I91" s="6">
        <v>169179</v>
      </c>
      <c r="J91" s="6">
        <v>0</v>
      </c>
      <c r="K91" s="6">
        <f t="shared" si="9"/>
        <v>0</v>
      </c>
    </row>
    <row r="92" spans="1:11" s="2" customFormat="1" ht="33" x14ac:dyDescent="0.25">
      <c r="A92" s="5" t="s">
        <v>259</v>
      </c>
      <c r="B92" s="5" t="s">
        <v>260</v>
      </c>
      <c r="C92" s="5" t="s">
        <v>261</v>
      </c>
      <c r="D92" s="6">
        <f>D93+D96</f>
        <v>41354810</v>
      </c>
      <c r="E92" s="6">
        <f>E93+E96</f>
        <v>35253680</v>
      </c>
      <c r="F92" s="6">
        <f t="shared" si="7"/>
        <v>24743531</v>
      </c>
      <c r="G92" s="6">
        <f>G93+G96</f>
        <v>461053</v>
      </c>
      <c r="H92" s="6">
        <f>H93+H96</f>
        <v>24282478</v>
      </c>
      <c r="I92" s="6">
        <f>I93+I96</f>
        <v>24269667</v>
      </c>
      <c r="J92" s="6">
        <f>J93+J96</f>
        <v>144858</v>
      </c>
      <c r="K92" s="6">
        <f t="shared" si="9"/>
        <v>329006</v>
      </c>
    </row>
    <row r="93" spans="1:11" s="2" customFormat="1" ht="22.5" x14ac:dyDescent="0.25">
      <c r="A93" s="5" t="s">
        <v>262</v>
      </c>
      <c r="B93" s="5" t="s">
        <v>263</v>
      </c>
      <c r="C93" s="5" t="s">
        <v>264</v>
      </c>
      <c r="D93" s="6">
        <f>D94+D95</f>
        <v>36857030</v>
      </c>
      <c r="E93" s="6">
        <f>E94+E95</f>
        <v>30755900</v>
      </c>
      <c r="F93" s="6">
        <f t="shared" si="7"/>
        <v>22561659</v>
      </c>
      <c r="G93" s="6">
        <f>G94+G95</f>
        <v>0</v>
      </c>
      <c r="H93" s="6">
        <f>H94+H95</f>
        <v>22561659</v>
      </c>
      <c r="I93" s="6">
        <f>I94+I95</f>
        <v>22232653</v>
      </c>
      <c r="J93" s="6">
        <f>J94+J95</f>
        <v>0</v>
      </c>
      <c r="K93" s="6">
        <f t="shared" si="9"/>
        <v>329006</v>
      </c>
    </row>
    <row r="94" spans="1:11" s="2" customFormat="1" ht="22.5" x14ac:dyDescent="0.25">
      <c r="A94" s="5" t="s">
        <v>265</v>
      </c>
      <c r="B94" s="5" t="s">
        <v>266</v>
      </c>
      <c r="C94" s="5" t="s">
        <v>267</v>
      </c>
      <c r="D94" s="6">
        <v>36803800</v>
      </c>
      <c r="E94" s="6">
        <v>30702670</v>
      </c>
      <c r="F94" s="6">
        <f t="shared" si="7"/>
        <v>22321425</v>
      </c>
      <c r="G94" s="6">
        <v>0</v>
      </c>
      <c r="H94" s="6">
        <v>22321425</v>
      </c>
      <c r="I94" s="6">
        <v>22226076</v>
      </c>
      <c r="J94" s="6">
        <v>0</v>
      </c>
      <c r="K94" s="6">
        <f t="shared" si="9"/>
        <v>95349</v>
      </c>
    </row>
    <row r="95" spans="1:11" s="2" customFormat="1" ht="22.5" x14ac:dyDescent="0.25">
      <c r="A95" s="5" t="s">
        <v>268</v>
      </c>
      <c r="B95" s="5" t="s">
        <v>269</v>
      </c>
      <c r="C95" s="5" t="s">
        <v>270</v>
      </c>
      <c r="D95" s="6">
        <v>53230</v>
      </c>
      <c r="E95" s="6">
        <v>53230</v>
      </c>
      <c r="F95" s="6">
        <f t="shared" si="7"/>
        <v>240234</v>
      </c>
      <c r="G95" s="6">
        <v>0</v>
      </c>
      <c r="H95" s="6">
        <v>240234</v>
      </c>
      <c r="I95" s="6">
        <v>6577</v>
      </c>
      <c r="J95" s="6">
        <v>0</v>
      </c>
      <c r="K95" s="6">
        <f t="shared" si="9"/>
        <v>233657</v>
      </c>
    </row>
    <row r="96" spans="1:11" s="2" customFormat="1" ht="22.5" x14ac:dyDescent="0.25">
      <c r="A96" s="5" t="s">
        <v>271</v>
      </c>
      <c r="B96" s="5" t="s">
        <v>272</v>
      </c>
      <c r="C96" s="5" t="s">
        <v>273</v>
      </c>
      <c r="D96" s="6">
        <f>D97+D98+D99</f>
        <v>4497780</v>
      </c>
      <c r="E96" s="6">
        <f>E97+E98+E99</f>
        <v>4497780</v>
      </c>
      <c r="F96" s="6">
        <f t="shared" si="7"/>
        <v>2181872</v>
      </c>
      <c r="G96" s="6">
        <f>G97+G98+G99</f>
        <v>461053</v>
      </c>
      <c r="H96" s="6">
        <f>H97+H98+H99</f>
        <v>1720819</v>
      </c>
      <c r="I96" s="6">
        <f>I97+I98+I99</f>
        <v>2037014</v>
      </c>
      <c r="J96" s="6">
        <f>J97+J98+J99</f>
        <v>144858</v>
      </c>
      <c r="K96" s="6">
        <f t="shared" si="9"/>
        <v>0</v>
      </c>
    </row>
    <row r="97" spans="1:11" s="2" customFormat="1" ht="22.5" x14ac:dyDescent="0.25">
      <c r="A97" s="5" t="s">
        <v>274</v>
      </c>
      <c r="B97" s="5" t="s">
        <v>266</v>
      </c>
      <c r="C97" s="5" t="s">
        <v>275</v>
      </c>
      <c r="D97" s="6">
        <v>4181590</v>
      </c>
      <c r="E97" s="6">
        <v>4181590</v>
      </c>
      <c r="F97" s="6">
        <f t="shared" si="7"/>
        <v>1889158</v>
      </c>
      <c r="G97" s="6">
        <v>461053</v>
      </c>
      <c r="H97" s="6">
        <v>1428105</v>
      </c>
      <c r="I97" s="6">
        <v>1744300</v>
      </c>
      <c r="J97" s="6">
        <v>144858</v>
      </c>
      <c r="K97" s="6">
        <f t="shared" si="9"/>
        <v>0</v>
      </c>
    </row>
    <row r="98" spans="1:11" s="2" customFormat="1" ht="22.5" x14ac:dyDescent="0.25">
      <c r="A98" s="5" t="s">
        <v>276</v>
      </c>
      <c r="B98" s="5" t="s">
        <v>269</v>
      </c>
      <c r="C98" s="5" t="s">
        <v>277</v>
      </c>
      <c r="D98" s="6">
        <v>316190</v>
      </c>
      <c r="E98" s="6">
        <v>316190</v>
      </c>
      <c r="F98" s="6">
        <f t="shared" si="7"/>
        <v>204389</v>
      </c>
      <c r="G98" s="6">
        <v>0</v>
      </c>
      <c r="H98" s="6">
        <v>204389</v>
      </c>
      <c r="I98" s="6">
        <v>204389</v>
      </c>
      <c r="J98" s="6">
        <v>0</v>
      </c>
      <c r="K98" s="6">
        <f t="shared" si="9"/>
        <v>0</v>
      </c>
    </row>
    <row r="99" spans="1:11" s="2" customFormat="1" ht="22.5" x14ac:dyDescent="0.25">
      <c r="A99" s="5" t="s">
        <v>278</v>
      </c>
      <c r="B99" s="5" t="s">
        <v>279</v>
      </c>
      <c r="C99" s="5" t="s">
        <v>280</v>
      </c>
      <c r="D99" s="6">
        <v>0</v>
      </c>
      <c r="E99" s="6">
        <v>0</v>
      </c>
      <c r="F99" s="6">
        <f t="shared" si="7"/>
        <v>88325</v>
      </c>
      <c r="G99" s="6">
        <v>0</v>
      </c>
      <c r="H99" s="6">
        <v>88325</v>
      </c>
      <c r="I99" s="6">
        <v>88325</v>
      </c>
      <c r="J99" s="6">
        <v>0</v>
      </c>
      <c r="K99" s="6">
        <f t="shared" si="9"/>
        <v>0</v>
      </c>
    </row>
    <row r="100" spans="1:11" s="2" customFormat="1" x14ac:dyDescent="0.25">
      <c r="A100" s="3"/>
      <c r="B100" s="3"/>
      <c r="C100" s="3"/>
      <c r="D100" s="4"/>
      <c r="E100" s="4"/>
      <c r="F100" s="4"/>
      <c r="G100" s="4"/>
      <c r="H100" s="4"/>
      <c r="I100" s="4"/>
      <c r="J100" s="4"/>
      <c r="K100" s="4"/>
    </row>
    <row r="102" spans="1:11" x14ac:dyDescent="0.25">
      <c r="B102" s="11" t="s">
        <v>335</v>
      </c>
      <c r="C102" s="11"/>
      <c r="D102" s="11"/>
      <c r="E102" s="11"/>
      <c r="F102" s="11"/>
      <c r="G102" s="11"/>
      <c r="H102" s="11"/>
      <c r="I102" s="11"/>
      <c r="J102" s="11"/>
    </row>
    <row r="105" spans="1:11" ht="22.5" x14ac:dyDescent="0.25">
      <c r="B105" s="5" t="s">
        <v>287</v>
      </c>
      <c r="C105" s="5" t="s">
        <v>22</v>
      </c>
      <c r="D105" s="6">
        <f>D106+D162</f>
        <v>42748060</v>
      </c>
      <c r="E105" s="6">
        <f>E106+E162</f>
        <v>27442160</v>
      </c>
      <c r="F105" s="6">
        <f t="shared" ref="F105:F166" si="10">G105+H105</f>
        <v>37015715</v>
      </c>
      <c r="G105" s="6">
        <f>G106+G162</f>
        <v>8115130</v>
      </c>
      <c r="H105" s="6">
        <f>H106+H162</f>
        <v>28900585</v>
      </c>
      <c r="I105" s="6">
        <f>I106+I162</f>
        <v>24577009</v>
      </c>
    </row>
    <row r="106" spans="1:11" x14ac:dyDescent="0.25">
      <c r="B106" s="5" t="s">
        <v>27</v>
      </c>
      <c r="C106" s="5" t="s">
        <v>28</v>
      </c>
      <c r="D106" s="6">
        <f>D107+D142</f>
        <v>42248060</v>
      </c>
      <c r="E106" s="6">
        <f>E107+E142</f>
        <v>26992160</v>
      </c>
      <c r="F106" s="6">
        <f t="shared" si="10"/>
        <v>36077451</v>
      </c>
      <c r="G106" s="6">
        <f>G107+G142</f>
        <v>8115130</v>
      </c>
      <c r="H106" s="6">
        <f>H107+H142</f>
        <v>27962321</v>
      </c>
      <c r="I106" s="6">
        <f>I107+I142</f>
        <v>23729426</v>
      </c>
    </row>
    <row r="107" spans="1:11" ht="22.5" x14ac:dyDescent="0.25">
      <c r="B107" s="5" t="s">
        <v>30</v>
      </c>
      <c r="C107" s="5" t="s">
        <v>31</v>
      </c>
      <c r="D107" s="6">
        <f>D108+D116+D127+D139</f>
        <v>40084750</v>
      </c>
      <c r="E107" s="6">
        <f>E108+E116+E127+E139</f>
        <v>25416750</v>
      </c>
      <c r="F107" s="6">
        <f t="shared" si="10"/>
        <v>29523904</v>
      </c>
      <c r="G107" s="6">
        <f>G108+G116+G127+G139</f>
        <v>3460806</v>
      </c>
      <c r="H107" s="6">
        <f>H108+H116+H127+H139</f>
        <v>26063098</v>
      </c>
      <c r="I107" s="6">
        <f>I108+I116+I127+I139</f>
        <v>23382478</v>
      </c>
    </row>
    <row r="108" spans="1:11" ht="22.5" x14ac:dyDescent="0.25">
      <c r="B108" s="5" t="s">
        <v>33</v>
      </c>
      <c r="C108" s="5" t="s">
        <v>34</v>
      </c>
      <c r="D108" s="6">
        <f>+D109</f>
        <v>16018000</v>
      </c>
      <c r="E108" s="6">
        <f>+E109</f>
        <v>10718000</v>
      </c>
      <c r="F108" s="6">
        <f t="shared" si="10"/>
        <v>8564033</v>
      </c>
      <c r="G108" s="6">
        <f>+G109</f>
        <v>0</v>
      </c>
      <c r="H108" s="6">
        <f>+H109</f>
        <v>8564033</v>
      </c>
      <c r="I108" s="6">
        <f>+I109</f>
        <v>8564033</v>
      </c>
    </row>
    <row r="109" spans="1:11" ht="33" x14ac:dyDescent="0.25">
      <c r="B109" s="5" t="s">
        <v>36</v>
      </c>
      <c r="C109" s="5" t="s">
        <v>37</v>
      </c>
      <c r="D109" s="6">
        <f>D110+D112</f>
        <v>16018000</v>
      </c>
      <c r="E109" s="6">
        <f>E110+E112</f>
        <v>10718000</v>
      </c>
      <c r="F109" s="6">
        <f t="shared" si="10"/>
        <v>8564033</v>
      </c>
      <c r="G109" s="6">
        <f>G110+G112</f>
        <v>0</v>
      </c>
      <c r="H109" s="6">
        <f>H110+H112</f>
        <v>8564033</v>
      </c>
      <c r="I109" s="6">
        <f>I110+I112</f>
        <v>8564033</v>
      </c>
    </row>
    <row r="110" spans="1:11" x14ac:dyDescent="0.25">
      <c r="B110" s="5" t="s">
        <v>39</v>
      </c>
      <c r="C110" s="5" t="s">
        <v>40</v>
      </c>
      <c r="D110" s="6">
        <f>+D111</f>
        <v>80000</v>
      </c>
      <c r="E110" s="6">
        <f>+E111</f>
        <v>40000</v>
      </c>
      <c r="F110" s="6">
        <f t="shared" si="10"/>
        <v>65172</v>
      </c>
      <c r="G110" s="6">
        <f>+G111</f>
        <v>0</v>
      </c>
      <c r="H110" s="6">
        <f>+H111</f>
        <v>65172</v>
      </c>
      <c r="I110" s="6">
        <f>+I111</f>
        <v>65172</v>
      </c>
    </row>
    <row r="111" spans="1:11" ht="22.5" x14ac:dyDescent="0.25">
      <c r="B111" s="5" t="s">
        <v>42</v>
      </c>
      <c r="C111" s="5" t="s">
        <v>43</v>
      </c>
      <c r="D111" s="6">
        <v>80000</v>
      </c>
      <c r="E111" s="6">
        <v>40000</v>
      </c>
      <c r="F111" s="6">
        <f t="shared" si="10"/>
        <v>65172</v>
      </c>
      <c r="G111" s="6">
        <v>0</v>
      </c>
      <c r="H111" s="6">
        <v>65172</v>
      </c>
      <c r="I111" s="6">
        <v>65172</v>
      </c>
    </row>
    <row r="112" spans="1:11" ht="22.5" x14ac:dyDescent="0.25">
      <c r="B112" s="5" t="s">
        <v>45</v>
      </c>
      <c r="C112" s="5" t="s">
        <v>46</v>
      </c>
      <c r="D112" s="6">
        <f>D113+D114+D115</f>
        <v>15938000</v>
      </c>
      <c r="E112" s="6">
        <f>E113+E114+E115</f>
        <v>10678000</v>
      </c>
      <c r="F112" s="6">
        <f t="shared" si="10"/>
        <v>8498861</v>
      </c>
      <c r="G112" s="6">
        <f>G113+G114+G115</f>
        <v>0</v>
      </c>
      <c r="H112" s="6">
        <f>H113+H114+H115</f>
        <v>8498861</v>
      </c>
      <c r="I112" s="6">
        <f>I113+I114+I115</f>
        <v>8498861</v>
      </c>
    </row>
    <row r="113" spans="2:9" x14ac:dyDescent="0.25">
      <c r="B113" s="5" t="s">
        <v>48</v>
      </c>
      <c r="C113" s="5" t="s">
        <v>49</v>
      </c>
      <c r="D113" s="6">
        <v>13660000</v>
      </c>
      <c r="E113" s="6">
        <v>9500000</v>
      </c>
      <c r="F113" s="6">
        <f t="shared" si="10"/>
        <v>7235792</v>
      </c>
      <c r="G113" s="6">
        <v>0</v>
      </c>
      <c r="H113" s="6">
        <v>7235792</v>
      </c>
      <c r="I113" s="6">
        <v>7235792</v>
      </c>
    </row>
    <row r="114" spans="2:9" ht="22.5" x14ac:dyDescent="0.25">
      <c r="B114" s="5" t="s">
        <v>51</v>
      </c>
      <c r="C114" s="5" t="s">
        <v>52</v>
      </c>
      <c r="D114" s="6">
        <v>878000</v>
      </c>
      <c r="E114" s="6">
        <v>478000</v>
      </c>
      <c r="F114" s="6">
        <f t="shared" si="10"/>
        <v>487731</v>
      </c>
      <c r="G114" s="6">
        <v>0</v>
      </c>
      <c r="H114" s="6">
        <v>487731</v>
      </c>
      <c r="I114" s="6">
        <v>487731</v>
      </c>
    </row>
    <row r="115" spans="2:9" ht="22.5" x14ac:dyDescent="0.25">
      <c r="B115" s="5" t="s">
        <v>54</v>
      </c>
      <c r="C115" s="5" t="s">
        <v>55</v>
      </c>
      <c r="D115" s="6">
        <v>1400000</v>
      </c>
      <c r="E115" s="6">
        <v>700000</v>
      </c>
      <c r="F115" s="6">
        <f t="shared" si="10"/>
        <v>775338</v>
      </c>
      <c r="G115" s="6">
        <v>0</v>
      </c>
      <c r="H115" s="6">
        <v>775338</v>
      </c>
      <c r="I115" s="6">
        <v>775338</v>
      </c>
    </row>
    <row r="116" spans="2:9" ht="22.5" x14ac:dyDescent="0.25">
      <c r="B116" s="5" t="s">
        <v>57</v>
      </c>
      <c r="C116" s="5" t="s">
        <v>58</v>
      </c>
      <c r="D116" s="6">
        <f>D117</f>
        <v>4816000</v>
      </c>
      <c r="E116" s="6">
        <f>E117</f>
        <v>3694000</v>
      </c>
      <c r="F116" s="6">
        <f t="shared" si="10"/>
        <v>9393686</v>
      </c>
      <c r="G116" s="6">
        <f>G117</f>
        <v>2759269</v>
      </c>
      <c r="H116" s="6">
        <f>H117</f>
        <v>6634417</v>
      </c>
      <c r="I116" s="6">
        <f>I117</f>
        <v>4399582</v>
      </c>
    </row>
    <row r="117" spans="2:9" ht="22.5" x14ac:dyDescent="0.25">
      <c r="B117" s="5" t="s">
        <v>60</v>
      </c>
      <c r="C117" s="5" t="s">
        <v>61</v>
      </c>
      <c r="D117" s="6">
        <f>D118+D121+D125+D126</f>
        <v>4816000</v>
      </c>
      <c r="E117" s="6">
        <f>E118+E121+E125+E126</f>
        <v>3694000</v>
      </c>
      <c r="F117" s="6">
        <f t="shared" si="10"/>
        <v>9393686</v>
      </c>
      <c r="G117" s="6">
        <f>G118+G121+G125+G126</f>
        <v>2759269</v>
      </c>
      <c r="H117" s="6">
        <f>H118+H121+H125+H126</f>
        <v>6634417</v>
      </c>
      <c r="I117" s="6">
        <f>I118+I121+I125+I126</f>
        <v>4399582</v>
      </c>
    </row>
    <row r="118" spans="2:9" ht="22.5" x14ac:dyDescent="0.25">
      <c r="B118" s="5" t="s">
        <v>63</v>
      </c>
      <c r="C118" s="5" t="s">
        <v>64</v>
      </c>
      <c r="D118" s="6">
        <f>D119+D120</f>
        <v>3125000</v>
      </c>
      <c r="E118" s="6">
        <f>E119+E120</f>
        <v>2552000</v>
      </c>
      <c r="F118" s="6">
        <f t="shared" si="10"/>
        <v>5658035</v>
      </c>
      <c r="G118" s="6">
        <f>G119+G120</f>
        <v>2140053</v>
      </c>
      <c r="H118" s="6">
        <f>H119+H120</f>
        <v>3517982</v>
      </c>
      <c r="I118" s="6">
        <f>I119+I120</f>
        <v>3049158</v>
      </c>
    </row>
    <row r="119" spans="2:9" x14ac:dyDescent="0.25">
      <c r="B119" s="5" t="s">
        <v>66</v>
      </c>
      <c r="C119" s="5" t="s">
        <v>67</v>
      </c>
      <c r="D119" s="6">
        <v>1291000</v>
      </c>
      <c r="E119" s="6">
        <v>1052000</v>
      </c>
      <c r="F119" s="6">
        <f t="shared" si="10"/>
        <v>1757541</v>
      </c>
      <c r="G119" s="6">
        <v>329959</v>
      </c>
      <c r="H119" s="6">
        <v>1427582</v>
      </c>
      <c r="I119" s="6">
        <v>1242077</v>
      </c>
    </row>
    <row r="120" spans="2:9" x14ac:dyDescent="0.25">
      <c r="B120" s="5" t="s">
        <v>69</v>
      </c>
      <c r="C120" s="5" t="s">
        <v>70</v>
      </c>
      <c r="D120" s="6">
        <v>1834000</v>
      </c>
      <c r="E120" s="6">
        <v>1500000</v>
      </c>
      <c r="F120" s="6">
        <f t="shared" si="10"/>
        <v>3900494</v>
      </c>
      <c r="G120" s="6">
        <v>1810094</v>
      </c>
      <c r="H120" s="6">
        <v>2090400</v>
      </c>
      <c r="I120" s="6">
        <v>1807081</v>
      </c>
    </row>
    <row r="121" spans="2:9" ht="22.5" x14ac:dyDescent="0.25">
      <c r="B121" s="5" t="s">
        <v>72</v>
      </c>
      <c r="C121" s="5" t="s">
        <v>73</v>
      </c>
      <c r="D121" s="6">
        <f>D122+D123+D124</f>
        <v>1336000</v>
      </c>
      <c r="E121" s="6">
        <f>E122+E123+E124</f>
        <v>932000</v>
      </c>
      <c r="F121" s="6">
        <f t="shared" si="10"/>
        <v>1848902</v>
      </c>
      <c r="G121" s="6">
        <f>G122+G123+G124</f>
        <v>522982</v>
      </c>
      <c r="H121" s="6">
        <f>H122+H123+H124</f>
        <v>1325920</v>
      </c>
      <c r="I121" s="6">
        <f>I122+I123+I124</f>
        <v>1122018</v>
      </c>
    </row>
    <row r="122" spans="2:9" ht="22.5" x14ac:dyDescent="0.25">
      <c r="B122" s="5" t="s">
        <v>75</v>
      </c>
      <c r="C122" s="5" t="s">
        <v>76</v>
      </c>
      <c r="D122" s="6">
        <v>840000</v>
      </c>
      <c r="E122" s="6">
        <v>602000</v>
      </c>
      <c r="F122" s="6">
        <f t="shared" si="10"/>
        <v>1038187</v>
      </c>
      <c r="G122" s="6">
        <v>206603</v>
      </c>
      <c r="H122" s="6">
        <v>831584</v>
      </c>
      <c r="I122" s="6">
        <v>718601</v>
      </c>
    </row>
    <row r="123" spans="2:9" ht="22.5" x14ac:dyDescent="0.25">
      <c r="B123" s="5" t="s">
        <v>78</v>
      </c>
      <c r="C123" s="5" t="s">
        <v>79</v>
      </c>
      <c r="D123" s="6">
        <v>216000</v>
      </c>
      <c r="E123" s="6">
        <v>150000</v>
      </c>
      <c r="F123" s="6">
        <f t="shared" si="10"/>
        <v>434240</v>
      </c>
      <c r="G123" s="6">
        <v>214029</v>
      </c>
      <c r="H123" s="6">
        <v>220211</v>
      </c>
      <c r="I123" s="6">
        <v>166119</v>
      </c>
    </row>
    <row r="124" spans="2:9" x14ac:dyDescent="0.25">
      <c r="B124" s="5" t="s">
        <v>81</v>
      </c>
      <c r="C124" s="5" t="s">
        <v>82</v>
      </c>
      <c r="D124" s="6">
        <v>280000</v>
      </c>
      <c r="E124" s="6">
        <v>180000</v>
      </c>
      <c r="F124" s="6">
        <f t="shared" si="10"/>
        <v>376475</v>
      </c>
      <c r="G124" s="6">
        <v>102350</v>
      </c>
      <c r="H124" s="6">
        <v>274125</v>
      </c>
      <c r="I124" s="6">
        <v>237298</v>
      </c>
    </row>
    <row r="125" spans="2:9" x14ac:dyDescent="0.25">
      <c r="B125" s="5" t="s">
        <v>84</v>
      </c>
      <c r="C125" s="5" t="s">
        <v>85</v>
      </c>
      <c r="D125" s="6">
        <v>190000</v>
      </c>
      <c r="E125" s="6">
        <v>100000</v>
      </c>
      <c r="F125" s="6">
        <f t="shared" si="10"/>
        <v>150167</v>
      </c>
      <c r="G125" s="6">
        <v>48172</v>
      </c>
      <c r="H125" s="6">
        <v>101995</v>
      </c>
      <c r="I125" s="6">
        <v>89513</v>
      </c>
    </row>
    <row r="126" spans="2:9" x14ac:dyDescent="0.25">
      <c r="B126" s="5" t="s">
        <v>87</v>
      </c>
      <c r="C126" s="5" t="s">
        <v>88</v>
      </c>
      <c r="D126" s="6">
        <v>165000</v>
      </c>
      <c r="E126" s="6">
        <v>110000</v>
      </c>
      <c r="F126" s="6">
        <f t="shared" si="10"/>
        <v>1736582</v>
      </c>
      <c r="G126" s="6">
        <v>48062</v>
      </c>
      <c r="H126" s="6">
        <v>1688520</v>
      </c>
      <c r="I126" s="6">
        <v>138893</v>
      </c>
    </row>
    <row r="127" spans="2:9" ht="22.5" x14ac:dyDescent="0.25">
      <c r="B127" s="5" t="s">
        <v>90</v>
      </c>
      <c r="C127" s="5" t="s">
        <v>91</v>
      </c>
      <c r="D127" s="6">
        <f>D128+D131+D133</f>
        <v>19250750</v>
      </c>
      <c r="E127" s="6">
        <f>E128+E131+E133</f>
        <v>11004750</v>
      </c>
      <c r="F127" s="6">
        <f t="shared" si="10"/>
        <v>11565579</v>
      </c>
      <c r="G127" s="6">
        <f>G128+G131+G133</f>
        <v>700931</v>
      </c>
      <c r="H127" s="6">
        <f>H128+H131+H133</f>
        <v>10864648</v>
      </c>
      <c r="I127" s="6">
        <f>I128+I131+I133</f>
        <v>10418842</v>
      </c>
    </row>
    <row r="128" spans="2:9" ht="22.5" x14ac:dyDescent="0.25">
      <c r="B128" s="5" t="s">
        <v>93</v>
      </c>
      <c r="C128" s="5" t="s">
        <v>94</v>
      </c>
      <c r="D128" s="6">
        <f>+D129+D130</f>
        <v>17164750</v>
      </c>
      <c r="E128" s="6">
        <f>+E129+E130</f>
        <v>9552750</v>
      </c>
      <c r="F128" s="6">
        <f t="shared" si="10"/>
        <v>8812630</v>
      </c>
      <c r="G128" s="6">
        <f>+G129+G130</f>
        <v>0</v>
      </c>
      <c r="H128" s="6">
        <f>+H129+H130</f>
        <v>8812630</v>
      </c>
      <c r="I128" s="6">
        <f>+I129+I130</f>
        <v>8812630</v>
      </c>
    </row>
    <row r="129" spans="2:9" ht="43.5" x14ac:dyDescent="0.25">
      <c r="B129" s="5" t="s">
        <v>96</v>
      </c>
      <c r="C129" s="5" t="s">
        <v>97</v>
      </c>
      <c r="D129" s="6">
        <v>9065000</v>
      </c>
      <c r="E129" s="6">
        <v>4726000</v>
      </c>
      <c r="F129" s="6">
        <f t="shared" si="10"/>
        <v>4094025</v>
      </c>
      <c r="G129" s="6">
        <v>0</v>
      </c>
      <c r="H129" s="6">
        <v>4094025</v>
      </c>
      <c r="I129" s="6">
        <v>4094025</v>
      </c>
    </row>
    <row r="130" spans="2:9" ht="22.5" x14ac:dyDescent="0.25">
      <c r="B130" s="5" t="s">
        <v>99</v>
      </c>
      <c r="C130" s="5" t="s">
        <v>100</v>
      </c>
      <c r="D130" s="6">
        <v>8099750</v>
      </c>
      <c r="E130" s="6">
        <v>4826750</v>
      </c>
      <c r="F130" s="6">
        <f t="shared" si="10"/>
        <v>4718605</v>
      </c>
      <c r="G130" s="6">
        <v>0</v>
      </c>
      <c r="H130" s="6">
        <v>4718605</v>
      </c>
      <c r="I130" s="6">
        <v>4718605</v>
      </c>
    </row>
    <row r="131" spans="2:9" ht="22.5" x14ac:dyDescent="0.25">
      <c r="B131" s="5" t="s">
        <v>102</v>
      </c>
      <c r="C131" s="5" t="s">
        <v>103</v>
      </c>
      <c r="D131" s="6">
        <f>D132</f>
        <v>1000</v>
      </c>
      <c r="E131" s="6">
        <f>E132</f>
        <v>1000</v>
      </c>
      <c r="F131" s="6">
        <f t="shared" si="10"/>
        <v>147</v>
      </c>
      <c r="G131" s="6">
        <f>G132</f>
        <v>0</v>
      </c>
      <c r="H131" s="6">
        <f>H132</f>
        <v>147</v>
      </c>
      <c r="I131" s="6">
        <f>I132</f>
        <v>147</v>
      </c>
    </row>
    <row r="132" spans="2:9" x14ac:dyDescent="0.25">
      <c r="B132" s="5" t="s">
        <v>105</v>
      </c>
      <c r="C132" s="5" t="s">
        <v>106</v>
      </c>
      <c r="D132" s="6">
        <v>1000</v>
      </c>
      <c r="E132" s="6">
        <v>1000</v>
      </c>
      <c r="F132" s="6">
        <f t="shared" si="10"/>
        <v>147</v>
      </c>
      <c r="G132" s="6">
        <v>0</v>
      </c>
      <c r="H132" s="6">
        <v>147</v>
      </c>
      <c r="I132" s="6">
        <v>147</v>
      </c>
    </row>
    <row r="133" spans="2:9" ht="33" x14ac:dyDescent="0.25">
      <c r="B133" s="5" t="s">
        <v>108</v>
      </c>
      <c r="C133" s="5" t="s">
        <v>109</v>
      </c>
      <c r="D133" s="6">
        <f>D134+D137+D138</f>
        <v>2085000</v>
      </c>
      <c r="E133" s="6">
        <f>E134+E137+E138</f>
        <v>1451000</v>
      </c>
      <c r="F133" s="6">
        <f t="shared" si="10"/>
        <v>2752802</v>
      </c>
      <c r="G133" s="6">
        <f>G134+G137+G138</f>
        <v>700931</v>
      </c>
      <c r="H133" s="6">
        <f>H134+H137+H138</f>
        <v>2051871</v>
      </c>
      <c r="I133" s="6">
        <f>I134+I137+I138</f>
        <v>1606065</v>
      </c>
    </row>
    <row r="134" spans="2:9" ht="22.5" x14ac:dyDescent="0.25">
      <c r="B134" s="5" t="s">
        <v>111</v>
      </c>
      <c r="C134" s="5" t="s">
        <v>112</v>
      </c>
      <c r="D134" s="6">
        <f>D135+D136</f>
        <v>1564000</v>
      </c>
      <c r="E134" s="6">
        <f>E135+E136</f>
        <v>1180000</v>
      </c>
      <c r="F134" s="6">
        <f t="shared" si="10"/>
        <v>2286589</v>
      </c>
      <c r="G134" s="6">
        <f>G135+G136</f>
        <v>612086</v>
      </c>
      <c r="H134" s="6">
        <f>H135+H136</f>
        <v>1674503</v>
      </c>
      <c r="I134" s="6">
        <f>I135+I136</f>
        <v>1283557</v>
      </c>
    </row>
    <row r="135" spans="2:9" ht="22.5" x14ac:dyDescent="0.25">
      <c r="B135" s="5" t="s">
        <v>114</v>
      </c>
      <c r="C135" s="5" t="s">
        <v>115</v>
      </c>
      <c r="D135" s="6">
        <v>1161000</v>
      </c>
      <c r="E135" s="6">
        <v>900000</v>
      </c>
      <c r="F135" s="6">
        <f t="shared" si="10"/>
        <v>1749492</v>
      </c>
      <c r="G135" s="6">
        <v>462446</v>
      </c>
      <c r="H135" s="6">
        <v>1287046</v>
      </c>
      <c r="I135" s="6">
        <v>979002</v>
      </c>
    </row>
    <row r="136" spans="2:9" ht="22.5" x14ac:dyDescent="0.25">
      <c r="B136" s="5" t="s">
        <v>117</v>
      </c>
      <c r="C136" s="5" t="s">
        <v>118</v>
      </c>
      <c r="D136" s="6">
        <v>403000</v>
      </c>
      <c r="E136" s="6">
        <v>280000</v>
      </c>
      <c r="F136" s="6">
        <f t="shared" si="10"/>
        <v>537097</v>
      </c>
      <c r="G136" s="6">
        <v>149640</v>
      </c>
      <c r="H136" s="6">
        <v>387457</v>
      </c>
      <c r="I136" s="6">
        <v>304555</v>
      </c>
    </row>
    <row r="137" spans="2:9" ht="22.5" x14ac:dyDescent="0.25">
      <c r="B137" s="5" t="s">
        <v>120</v>
      </c>
      <c r="C137" s="5" t="s">
        <v>121</v>
      </c>
      <c r="D137" s="6">
        <v>461000</v>
      </c>
      <c r="E137" s="6">
        <v>241000</v>
      </c>
      <c r="F137" s="6">
        <f t="shared" si="10"/>
        <v>349844</v>
      </c>
      <c r="G137" s="6">
        <v>61358</v>
      </c>
      <c r="H137" s="6">
        <v>288486</v>
      </c>
      <c r="I137" s="6">
        <v>246263</v>
      </c>
    </row>
    <row r="138" spans="2:9" ht="33" x14ac:dyDescent="0.25">
      <c r="B138" s="5" t="s">
        <v>123</v>
      </c>
      <c r="C138" s="5" t="s">
        <v>124</v>
      </c>
      <c r="D138" s="6">
        <v>60000</v>
      </c>
      <c r="E138" s="6">
        <v>30000</v>
      </c>
      <c r="F138" s="6">
        <f t="shared" si="10"/>
        <v>116369</v>
      </c>
      <c r="G138" s="6">
        <v>27487</v>
      </c>
      <c r="H138" s="6">
        <v>88882</v>
      </c>
      <c r="I138" s="6">
        <v>76245</v>
      </c>
    </row>
    <row r="139" spans="2:9" ht="22.5" x14ac:dyDescent="0.25">
      <c r="B139" s="5" t="s">
        <v>126</v>
      </c>
      <c r="C139" s="5" t="s">
        <v>127</v>
      </c>
      <c r="D139" s="6">
        <f>D140</f>
        <v>0</v>
      </c>
      <c r="E139" s="6">
        <f>E140</f>
        <v>0</v>
      </c>
      <c r="F139" s="6">
        <f t="shared" si="10"/>
        <v>606</v>
      </c>
      <c r="G139" s="6">
        <f t="shared" ref="G139:I140" si="11">G140</f>
        <v>606</v>
      </c>
      <c r="H139" s="6">
        <f t="shared" si="11"/>
        <v>0</v>
      </c>
      <c r="I139" s="6">
        <f t="shared" si="11"/>
        <v>21</v>
      </c>
    </row>
    <row r="140" spans="2:9" x14ac:dyDescent="0.25">
      <c r="B140" s="5" t="s">
        <v>129</v>
      </c>
      <c r="C140" s="5" t="s">
        <v>130</v>
      </c>
      <c r="D140" s="6">
        <f>D141</f>
        <v>0</v>
      </c>
      <c r="E140" s="6">
        <f>E141</f>
        <v>0</v>
      </c>
      <c r="F140" s="6">
        <f t="shared" si="10"/>
        <v>606</v>
      </c>
      <c r="G140" s="6">
        <f t="shared" si="11"/>
        <v>606</v>
      </c>
      <c r="H140" s="6">
        <f t="shared" si="11"/>
        <v>0</v>
      </c>
      <c r="I140" s="6">
        <f t="shared" si="11"/>
        <v>21</v>
      </c>
    </row>
    <row r="141" spans="2:9" x14ac:dyDescent="0.25">
      <c r="B141" s="5" t="s">
        <v>132</v>
      </c>
      <c r="C141" s="5" t="s">
        <v>133</v>
      </c>
      <c r="D141" s="6">
        <v>0</v>
      </c>
      <c r="E141" s="6">
        <v>0</v>
      </c>
      <c r="F141" s="6">
        <f t="shared" si="10"/>
        <v>606</v>
      </c>
      <c r="G141" s="6">
        <v>606</v>
      </c>
      <c r="H141" s="6">
        <v>0</v>
      </c>
      <c r="I141" s="6">
        <v>21</v>
      </c>
    </row>
    <row r="142" spans="2:9" x14ac:dyDescent="0.25">
      <c r="B142" s="5" t="s">
        <v>135</v>
      </c>
      <c r="C142" s="5" t="s">
        <v>136</v>
      </c>
      <c r="D142" s="6">
        <f>D143+D147</f>
        <v>2163310</v>
      </c>
      <c r="E142" s="6">
        <f>E143+E147</f>
        <v>1575410</v>
      </c>
      <c r="F142" s="6">
        <f t="shared" si="10"/>
        <v>6553547</v>
      </c>
      <c r="G142" s="6">
        <f>G143+G147</f>
        <v>4654324</v>
      </c>
      <c r="H142" s="6">
        <f>H143+H147</f>
        <v>1899223</v>
      </c>
      <c r="I142" s="6">
        <f>I143+I147</f>
        <v>346948</v>
      </c>
    </row>
    <row r="143" spans="2:9" ht="22.5" x14ac:dyDescent="0.25">
      <c r="B143" s="5" t="s">
        <v>138</v>
      </c>
      <c r="C143" s="5" t="s">
        <v>139</v>
      </c>
      <c r="D143" s="6">
        <f>D144</f>
        <v>3598000</v>
      </c>
      <c r="E143" s="6">
        <f>E144</f>
        <v>2120640</v>
      </c>
      <c r="F143" s="6">
        <f t="shared" si="10"/>
        <v>5832208</v>
      </c>
      <c r="G143" s="6">
        <f>G144</f>
        <v>2894407</v>
      </c>
      <c r="H143" s="6">
        <f>H144</f>
        <v>2937801</v>
      </c>
      <c r="I143" s="6">
        <f>I144</f>
        <v>1686981</v>
      </c>
    </row>
    <row r="144" spans="2:9" ht="22.5" x14ac:dyDescent="0.25">
      <c r="B144" s="5" t="s">
        <v>141</v>
      </c>
      <c r="C144" s="5" t="s">
        <v>142</v>
      </c>
      <c r="D144" s="6">
        <f>+D145</f>
        <v>3598000</v>
      </c>
      <c r="E144" s="6">
        <f>+E145</f>
        <v>2120640</v>
      </c>
      <c r="F144" s="6">
        <f t="shared" si="10"/>
        <v>5832208</v>
      </c>
      <c r="G144" s="6">
        <f t="shared" ref="G144:I145" si="12">+G145</f>
        <v>2894407</v>
      </c>
      <c r="H144" s="6">
        <f t="shared" si="12"/>
        <v>2937801</v>
      </c>
      <c r="I144" s="6">
        <f t="shared" si="12"/>
        <v>1686981</v>
      </c>
    </row>
    <row r="145" spans="2:9" x14ac:dyDescent="0.25">
      <c r="B145" s="5" t="s">
        <v>144</v>
      </c>
      <c r="C145" s="5" t="s">
        <v>145</v>
      </c>
      <c r="D145" s="6">
        <f>+D146</f>
        <v>3598000</v>
      </c>
      <c r="E145" s="6">
        <f>+E146</f>
        <v>2120640</v>
      </c>
      <c r="F145" s="6">
        <f t="shared" si="10"/>
        <v>5832208</v>
      </c>
      <c r="G145" s="6">
        <f t="shared" si="12"/>
        <v>2894407</v>
      </c>
      <c r="H145" s="6">
        <f t="shared" si="12"/>
        <v>2937801</v>
      </c>
      <c r="I145" s="6">
        <f t="shared" si="12"/>
        <v>1686981</v>
      </c>
    </row>
    <row r="146" spans="2:9" ht="22.5" x14ac:dyDescent="0.25">
      <c r="B146" s="5" t="s">
        <v>147</v>
      </c>
      <c r="C146" s="5" t="s">
        <v>148</v>
      </c>
      <c r="D146" s="6">
        <v>3598000</v>
      </c>
      <c r="E146" s="6">
        <v>2120640</v>
      </c>
      <c r="F146" s="6">
        <f t="shared" si="10"/>
        <v>5832208</v>
      </c>
      <c r="G146" s="6">
        <v>2894407</v>
      </c>
      <c r="H146" s="6">
        <v>2937801</v>
      </c>
      <c r="I146" s="6">
        <v>1686981</v>
      </c>
    </row>
    <row r="147" spans="2:9" ht="22.5" x14ac:dyDescent="0.25">
      <c r="B147" s="5" t="s">
        <v>150</v>
      </c>
      <c r="C147" s="5" t="s">
        <v>151</v>
      </c>
      <c r="D147" s="6">
        <f>D148+D152+D154+D157+D160</f>
        <v>-1434690</v>
      </c>
      <c r="E147" s="6">
        <f>E148+E152+E154+E157+E160</f>
        <v>-545230</v>
      </c>
      <c r="F147" s="6">
        <f t="shared" si="10"/>
        <v>721339</v>
      </c>
      <c r="G147" s="6">
        <f>G148+G152+G154+G157+G160</f>
        <v>1759917</v>
      </c>
      <c r="H147" s="6">
        <f>H148+H152+H154+H157+H160</f>
        <v>-1038578</v>
      </c>
      <c r="I147" s="6">
        <f>I148+I152+I154+I157+I160</f>
        <v>-1340033</v>
      </c>
    </row>
    <row r="148" spans="2:9" ht="43.5" x14ac:dyDescent="0.25">
      <c r="B148" s="5" t="s">
        <v>153</v>
      </c>
      <c r="C148" s="5" t="s">
        <v>154</v>
      </c>
      <c r="D148" s="6">
        <f>D149+D150+D151</f>
        <v>5200110</v>
      </c>
      <c r="E148" s="6">
        <f>E149+E150+E151</f>
        <v>2300110</v>
      </c>
      <c r="F148" s="6">
        <f t="shared" si="10"/>
        <v>1540547</v>
      </c>
      <c r="G148" s="6">
        <f>G149+G150+G151</f>
        <v>8153</v>
      </c>
      <c r="H148" s="6">
        <f>H149+H150+H151</f>
        <v>1532394</v>
      </c>
      <c r="I148" s="6">
        <f>I149+I150+I151</f>
        <v>1532363</v>
      </c>
    </row>
    <row r="149" spans="2:9" x14ac:dyDescent="0.25">
      <c r="B149" s="5" t="s">
        <v>156</v>
      </c>
      <c r="C149" s="5" t="s">
        <v>157</v>
      </c>
      <c r="D149" s="6">
        <v>1400110</v>
      </c>
      <c r="E149" s="6">
        <v>800110</v>
      </c>
      <c r="F149" s="6">
        <f t="shared" si="10"/>
        <v>25178</v>
      </c>
      <c r="G149" s="6">
        <v>0</v>
      </c>
      <c r="H149" s="6">
        <v>25178</v>
      </c>
      <c r="I149" s="6">
        <v>25178</v>
      </c>
    </row>
    <row r="150" spans="2:9" x14ac:dyDescent="0.25">
      <c r="B150" s="5" t="s">
        <v>159</v>
      </c>
      <c r="C150" s="5" t="s">
        <v>160</v>
      </c>
      <c r="D150" s="6">
        <v>0</v>
      </c>
      <c r="E150" s="6">
        <v>0</v>
      </c>
      <c r="F150" s="6">
        <f t="shared" si="10"/>
        <v>231</v>
      </c>
      <c r="G150" s="6">
        <v>0</v>
      </c>
      <c r="H150" s="6">
        <v>231</v>
      </c>
      <c r="I150" s="6">
        <v>0</v>
      </c>
    </row>
    <row r="151" spans="2:9" ht="22.5" x14ac:dyDescent="0.25">
      <c r="B151" s="5" t="s">
        <v>162</v>
      </c>
      <c r="C151" s="5" t="s">
        <v>163</v>
      </c>
      <c r="D151" s="6">
        <v>3800000</v>
      </c>
      <c r="E151" s="6">
        <v>1500000</v>
      </c>
      <c r="F151" s="6">
        <f t="shared" si="10"/>
        <v>1515138</v>
      </c>
      <c r="G151" s="6">
        <v>8153</v>
      </c>
      <c r="H151" s="6">
        <v>1506985</v>
      </c>
      <c r="I151" s="6">
        <v>1507185</v>
      </c>
    </row>
    <row r="152" spans="2:9" ht="22.5" x14ac:dyDescent="0.25">
      <c r="B152" s="5" t="s">
        <v>165</v>
      </c>
      <c r="C152" s="5" t="s">
        <v>166</v>
      </c>
      <c r="D152" s="6">
        <f>D153</f>
        <v>0</v>
      </c>
      <c r="E152" s="6">
        <f>E153</f>
        <v>0</v>
      </c>
      <c r="F152" s="6">
        <f t="shared" si="10"/>
        <v>358</v>
      </c>
      <c r="G152" s="6">
        <f>G153</f>
        <v>0</v>
      </c>
      <c r="H152" s="6">
        <f>H153</f>
        <v>358</v>
      </c>
      <c r="I152" s="6">
        <f>I153</f>
        <v>358</v>
      </c>
    </row>
    <row r="153" spans="2:9" x14ac:dyDescent="0.25">
      <c r="B153" s="5" t="s">
        <v>168</v>
      </c>
      <c r="C153" s="5" t="s">
        <v>169</v>
      </c>
      <c r="D153" s="6">
        <v>0</v>
      </c>
      <c r="E153" s="6">
        <v>0</v>
      </c>
      <c r="F153" s="6">
        <f t="shared" si="10"/>
        <v>358</v>
      </c>
      <c r="G153" s="6">
        <v>0</v>
      </c>
      <c r="H153" s="6">
        <v>358</v>
      </c>
      <c r="I153" s="6">
        <v>358</v>
      </c>
    </row>
    <row r="154" spans="2:9" ht="22.5" x14ac:dyDescent="0.25">
      <c r="B154" s="5" t="s">
        <v>171</v>
      </c>
      <c r="C154" s="5" t="s">
        <v>172</v>
      </c>
      <c r="D154" s="6">
        <f>D155</f>
        <v>872400</v>
      </c>
      <c r="E154" s="6">
        <f>E155</f>
        <v>500400</v>
      </c>
      <c r="F154" s="6">
        <f t="shared" si="10"/>
        <v>2104033</v>
      </c>
      <c r="G154" s="6">
        <f t="shared" ref="G154:I155" si="13">G155</f>
        <v>1624465</v>
      </c>
      <c r="H154" s="6">
        <f t="shared" si="13"/>
        <v>479568</v>
      </c>
      <c r="I154" s="6">
        <f t="shared" si="13"/>
        <v>434770</v>
      </c>
    </row>
    <row r="155" spans="2:9" ht="22.5" x14ac:dyDescent="0.25">
      <c r="B155" s="5" t="s">
        <v>174</v>
      </c>
      <c r="C155" s="5" t="s">
        <v>175</v>
      </c>
      <c r="D155" s="6">
        <f>D156</f>
        <v>872400</v>
      </c>
      <c r="E155" s="6">
        <f>E156</f>
        <v>500400</v>
      </c>
      <c r="F155" s="6">
        <f t="shared" si="10"/>
        <v>2104033</v>
      </c>
      <c r="G155" s="6">
        <f t="shared" si="13"/>
        <v>1624465</v>
      </c>
      <c r="H155" s="6">
        <f t="shared" si="13"/>
        <v>479568</v>
      </c>
      <c r="I155" s="6">
        <f t="shared" si="13"/>
        <v>434770</v>
      </c>
    </row>
    <row r="156" spans="2:9" ht="22.5" x14ac:dyDescent="0.25">
      <c r="B156" s="5" t="s">
        <v>177</v>
      </c>
      <c r="C156" s="5" t="s">
        <v>178</v>
      </c>
      <c r="D156" s="6">
        <v>872400</v>
      </c>
      <c r="E156" s="6">
        <v>500400</v>
      </c>
      <c r="F156" s="6">
        <f t="shared" si="10"/>
        <v>2104033</v>
      </c>
      <c r="G156" s="6">
        <v>1624465</v>
      </c>
      <c r="H156" s="6">
        <v>479568</v>
      </c>
      <c r="I156" s="6">
        <v>434770</v>
      </c>
    </row>
    <row r="157" spans="2:9" ht="33" x14ac:dyDescent="0.25">
      <c r="B157" s="5" t="s">
        <v>180</v>
      </c>
      <c r="C157" s="5" t="s">
        <v>181</v>
      </c>
      <c r="D157" s="6">
        <f>+D158+D159</f>
        <v>151000</v>
      </c>
      <c r="E157" s="6">
        <f>+E158+E159</f>
        <v>100000</v>
      </c>
      <c r="F157" s="6">
        <f t="shared" si="10"/>
        <v>467812</v>
      </c>
      <c r="G157" s="6">
        <f>+G158+G159</f>
        <v>127299</v>
      </c>
      <c r="H157" s="6">
        <f>+H158+H159</f>
        <v>340513</v>
      </c>
      <c r="I157" s="6">
        <f>+I158+I159</f>
        <v>83887</v>
      </c>
    </row>
    <row r="158" spans="2:9" x14ac:dyDescent="0.25">
      <c r="B158" s="5" t="s">
        <v>183</v>
      </c>
      <c r="C158" s="5" t="s">
        <v>184</v>
      </c>
      <c r="D158" s="6">
        <v>40000</v>
      </c>
      <c r="E158" s="6">
        <v>20000</v>
      </c>
      <c r="F158" s="6">
        <f t="shared" si="10"/>
        <v>432409</v>
      </c>
      <c r="G158" s="6">
        <v>127299</v>
      </c>
      <c r="H158" s="6">
        <v>305110</v>
      </c>
      <c r="I158" s="6">
        <v>48671</v>
      </c>
    </row>
    <row r="159" spans="2:9" x14ac:dyDescent="0.25">
      <c r="B159" s="5" t="s">
        <v>186</v>
      </c>
      <c r="C159" s="5" t="s">
        <v>187</v>
      </c>
      <c r="D159" s="6">
        <v>111000</v>
      </c>
      <c r="E159" s="6">
        <v>80000</v>
      </c>
      <c r="F159" s="6">
        <f t="shared" si="10"/>
        <v>35403</v>
      </c>
      <c r="G159" s="6">
        <v>0</v>
      </c>
      <c r="H159" s="6">
        <v>35403</v>
      </c>
      <c r="I159" s="6">
        <v>35216</v>
      </c>
    </row>
    <row r="160" spans="2:9" ht="22.5" x14ac:dyDescent="0.25">
      <c r="B160" s="5" t="s">
        <v>308</v>
      </c>
      <c r="C160" s="5" t="s">
        <v>309</v>
      </c>
      <c r="D160" s="6">
        <f>+D161</f>
        <v>-7658200</v>
      </c>
      <c r="E160" s="6">
        <f>+E161</f>
        <v>-3445740</v>
      </c>
      <c r="F160" s="6">
        <f t="shared" si="10"/>
        <v>-3391411</v>
      </c>
      <c r="G160" s="6">
        <f>+G161</f>
        <v>0</v>
      </c>
      <c r="H160" s="6">
        <f>+H161</f>
        <v>-3391411</v>
      </c>
      <c r="I160" s="6">
        <f>+I161</f>
        <v>-3391411</v>
      </c>
    </row>
    <row r="161" spans="2:9" ht="33" x14ac:dyDescent="0.25">
      <c r="B161" s="5" t="s">
        <v>189</v>
      </c>
      <c r="C161" s="5" t="s">
        <v>190</v>
      </c>
      <c r="D161" s="6">
        <v>-7658200</v>
      </c>
      <c r="E161" s="6">
        <v>-3445740</v>
      </c>
      <c r="F161" s="6">
        <f t="shared" si="10"/>
        <v>-3391411</v>
      </c>
      <c r="G161" s="6">
        <v>0</v>
      </c>
      <c r="H161" s="6">
        <v>-3391411</v>
      </c>
      <c r="I161" s="6">
        <v>-3391411</v>
      </c>
    </row>
    <row r="162" spans="2:9" x14ac:dyDescent="0.25">
      <c r="B162" s="5" t="s">
        <v>213</v>
      </c>
      <c r="C162" s="5" t="s">
        <v>214</v>
      </c>
      <c r="D162" s="6">
        <f>D163</f>
        <v>500000</v>
      </c>
      <c r="E162" s="6">
        <f>E163</f>
        <v>450000</v>
      </c>
      <c r="F162" s="6">
        <f t="shared" si="10"/>
        <v>938264</v>
      </c>
      <c r="G162" s="6">
        <f t="shared" ref="G162:I163" si="14">G163</f>
        <v>0</v>
      </c>
      <c r="H162" s="6">
        <f t="shared" si="14"/>
        <v>938264</v>
      </c>
      <c r="I162" s="6">
        <f t="shared" si="14"/>
        <v>847583</v>
      </c>
    </row>
    <row r="163" spans="2:9" ht="22.5" x14ac:dyDescent="0.25">
      <c r="B163" s="5" t="s">
        <v>216</v>
      </c>
      <c r="C163" s="5" t="s">
        <v>217</v>
      </c>
      <c r="D163" s="6">
        <f>D164</f>
        <v>500000</v>
      </c>
      <c r="E163" s="6">
        <f>E164</f>
        <v>450000</v>
      </c>
      <c r="F163" s="6">
        <f t="shared" si="10"/>
        <v>938264</v>
      </c>
      <c r="G163" s="6">
        <f t="shared" si="14"/>
        <v>0</v>
      </c>
      <c r="H163" s="6">
        <f t="shared" si="14"/>
        <v>938264</v>
      </c>
      <c r="I163" s="6">
        <f t="shared" si="14"/>
        <v>847583</v>
      </c>
    </row>
    <row r="164" spans="2:9" ht="96" x14ac:dyDescent="0.25">
      <c r="B164" s="5" t="s">
        <v>219</v>
      </c>
      <c r="C164" s="5" t="s">
        <v>220</v>
      </c>
      <c r="D164" s="6">
        <f>+D165+D166</f>
        <v>500000</v>
      </c>
      <c r="E164" s="6">
        <f>+E165+E166</f>
        <v>450000</v>
      </c>
      <c r="F164" s="6">
        <f t="shared" si="10"/>
        <v>938264</v>
      </c>
      <c r="G164" s="6">
        <f>+G165+G166</f>
        <v>0</v>
      </c>
      <c r="H164" s="6">
        <f>+H165+H166</f>
        <v>938264</v>
      </c>
      <c r="I164" s="6">
        <f>+I165+I166</f>
        <v>847583</v>
      </c>
    </row>
    <row r="165" spans="2:9" ht="43.5" x14ac:dyDescent="0.25">
      <c r="B165" s="5" t="s">
        <v>222</v>
      </c>
      <c r="C165" s="5" t="s">
        <v>223</v>
      </c>
      <c r="D165" s="6">
        <v>500000</v>
      </c>
      <c r="E165" s="6">
        <v>450000</v>
      </c>
      <c r="F165" s="6">
        <f t="shared" si="10"/>
        <v>402400</v>
      </c>
      <c r="G165" s="6">
        <v>0</v>
      </c>
      <c r="H165" s="6">
        <v>402400</v>
      </c>
      <c r="I165" s="6">
        <v>402400</v>
      </c>
    </row>
    <row r="166" spans="2:9" ht="33" x14ac:dyDescent="0.25">
      <c r="B166" s="5" t="s">
        <v>228</v>
      </c>
      <c r="C166" s="5" t="s">
        <v>229</v>
      </c>
      <c r="D166" s="6">
        <v>0</v>
      </c>
      <c r="E166" s="6">
        <v>0</v>
      </c>
      <c r="F166" s="6">
        <f t="shared" si="10"/>
        <v>535864</v>
      </c>
      <c r="G166" s="6">
        <v>0</v>
      </c>
      <c r="H166" s="6">
        <v>535864</v>
      </c>
      <c r="I166" s="6">
        <v>445183</v>
      </c>
    </row>
    <row r="169" spans="2:9" x14ac:dyDescent="0.25">
      <c r="B169" s="12" t="s">
        <v>336</v>
      </c>
      <c r="C169" s="12"/>
      <c r="D169" s="12"/>
      <c r="E169" s="12"/>
      <c r="F169" s="12"/>
      <c r="G169" s="12"/>
      <c r="H169" s="12"/>
      <c r="I169" s="12"/>
    </row>
    <row r="172" spans="2:9" ht="22.5" x14ac:dyDescent="0.25">
      <c r="B172" s="5" t="s">
        <v>316</v>
      </c>
      <c r="C172" s="5" t="s">
        <v>22</v>
      </c>
      <c r="D172" s="6">
        <f>D173+D178+D181+D184+D196+D198</f>
        <v>94797060</v>
      </c>
      <c r="E172" s="6">
        <f>E173+E178+E181+E184+E196+E198</f>
        <v>70575400</v>
      </c>
      <c r="F172" s="6">
        <f t="shared" ref="F172:F205" si="15">G172+H172</f>
        <v>31257776</v>
      </c>
      <c r="G172" s="6">
        <f>G173+G178+G181+G184+G196+G198</f>
        <v>531567</v>
      </c>
      <c r="H172" s="6">
        <f>H173+H178+H181+H184+H196+H198</f>
        <v>30726209</v>
      </c>
      <c r="I172" s="6">
        <f>I173+I178+I181+I184+I196+I198</f>
        <v>30673194</v>
      </c>
    </row>
    <row r="173" spans="2:9" x14ac:dyDescent="0.25">
      <c r="B173" s="5" t="s">
        <v>27</v>
      </c>
      <c r="C173" s="5" t="s">
        <v>28</v>
      </c>
      <c r="D173" s="6">
        <f t="shared" ref="D173:E176" si="16">+D174</f>
        <v>7658200</v>
      </c>
      <c r="E173" s="6">
        <f t="shared" si="16"/>
        <v>3445740</v>
      </c>
      <c r="F173" s="6">
        <f t="shared" si="15"/>
        <v>3391411</v>
      </c>
      <c r="G173" s="6">
        <f t="shared" ref="G173:I176" si="17">+G174</f>
        <v>0</v>
      </c>
      <c r="H173" s="6">
        <f t="shared" si="17"/>
        <v>3391411</v>
      </c>
      <c r="I173" s="6">
        <f t="shared" si="17"/>
        <v>3391411</v>
      </c>
    </row>
    <row r="174" spans="2:9" x14ac:dyDescent="0.25">
      <c r="B174" s="5" t="s">
        <v>135</v>
      </c>
      <c r="C174" s="5" t="s">
        <v>136</v>
      </c>
      <c r="D174" s="6">
        <f t="shared" si="16"/>
        <v>7658200</v>
      </c>
      <c r="E174" s="6">
        <f t="shared" si="16"/>
        <v>3445740</v>
      </c>
      <c r="F174" s="6">
        <f t="shared" si="15"/>
        <v>3391411</v>
      </c>
      <c r="G174" s="6">
        <f t="shared" si="17"/>
        <v>0</v>
      </c>
      <c r="H174" s="6">
        <f t="shared" si="17"/>
        <v>3391411</v>
      </c>
      <c r="I174" s="6">
        <f t="shared" si="17"/>
        <v>3391411</v>
      </c>
    </row>
    <row r="175" spans="2:9" ht="22.5" x14ac:dyDescent="0.25">
      <c r="B175" s="5" t="s">
        <v>150</v>
      </c>
      <c r="C175" s="5" t="s">
        <v>151</v>
      </c>
      <c r="D175" s="6">
        <f t="shared" si="16"/>
        <v>7658200</v>
      </c>
      <c r="E175" s="6">
        <f t="shared" si="16"/>
        <v>3445740</v>
      </c>
      <c r="F175" s="6">
        <f t="shared" si="15"/>
        <v>3391411</v>
      </c>
      <c r="G175" s="6">
        <f t="shared" si="17"/>
        <v>0</v>
      </c>
      <c r="H175" s="6">
        <f t="shared" si="17"/>
        <v>3391411</v>
      </c>
      <c r="I175" s="6">
        <f t="shared" si="17"/>
        <v>3391411</v>
      </c>
    </row>
    <row r="176" spans="2:9" ht="22.5" x14ac:dyDescent="0.25">
      <c r="B176" s="5" t="s">
        <v>308</v>
      </c>
      <c r="C176" s="5" t="s">
        <v>309</v>
      </c>
      <c r="D176" s="6">
        <f t="shared" si="16"/>
        <v>7658200</v>
      </c>
      <c r="E176" s="6">
        <f t="shared" si="16"/>
        <v>3445740</v>
      </c>
      <c r="F176" s="6">
        <f t="shared" si="15"/>
        <v>3391411</v>
      </c>
      <c r="G176" s="6">
        <f t="shared" si="17"/>
        <v>0</v>
      </c>
      <c r="H176" s="6">
        <f t="shared" si="17"/>
        <v>3391411</v>
      </c>
      <c r="I176" s="6">
        <f t="shared" si="17"/>
        <v>3391411</v>
      </c>
    </row>
    <row r="177" spans="2:9" x14ac:dyDescent="0.25">
      <c r="B177" s="5" t="s">
        <v>192</v>
      </c>
      <c r="C177" s="5" t="s">
        <v>193</v>
      </c>
      <c r="D177" s="6">
        <v>7658200</v>
      </c>
      <c r="E177" s="6">
        <v>3445740</v>
      </c>
      <c r="F177" s="6">
        <f t="shared" si="15"/>
        <v>3391411</v>
      </c>
      <c r="G177" s="6">
        <v>0</v>
      </c>
      <c r="H177" s="6">
        <v>3391411</v>
      </c>
      <c r="I177" s="6">
        <v>3391411</v>
      </c>
    </row>
    <row r="178" spans="2:9" x14ac:dyDescent="0.25">
      <c r="B178" s="5" t="s">
        <v>195</v>
      </c>
      <c r="C178" s="5" t="s">
        <v>196</v>
      </c>
      <c r="D178" s="6">
        <f>D179</f>
        <v>247400</v>
      </c>
      <c r="E178" s="6">
        <f>E179</f>
        <v>247400</v>
      </c>
      <c r="F178" s="6">
        <f t="shared" si="15"/>
        <v>375742</v>
      </c>
      <c r="G178" s="6">
        <f>G179</f>
        <v>0</v>
      </c>
      <c r="H178" s="6">
        <f>H179</f>
        <v>375742</v>
      </c>
      <c r="I178" s="6">
        <f>I179</f>
        <v>375742</v>
      </c>
    </row>
    <row r="179" spans="2:9" ht="33" x14ac:dyDescent="0.25">
      <c r="B179" s="5" t="s">
        <v>198</v>
      </c>
      <c r="C179" s="5" t="s">
        <v>199</v>
      </c>
      <c r="D179" s="6">
        <f>+D180</f>
        <v>247400</v>
      </c>
      <c r="E179" s="6">
        <f>+E180</f>
        <v>247400</v>
      </c>
      <c r="F179" s="6">
        <f t="shared" si="15"/>
        <v>375742</v>
      </c>
      <c r="G179" s="6">
        <f>+G180</f>
        <v>0</v>
      </c>
      <c r="H179" s="6">
        <f>+H180</f>
        <v>375742</v>
      </c>
      <c r="I179" s="6">
        <f>+I180</f>
        <v>375742</v>
      </c>
    </row>
    <row r="180" spans="2:9" ht="22.5" x14ac:dyDescent="0.25">
      <c r="B180" s="5" t="s">
        <v>201</v>
      </c>
      <c r="C180" s="5" t="s">
        <v>202</v>
      </c>
      <c r="D180" s="6">
        <v>247400</v>
      </c>
      <c r="E180" s="6">
        <v>247400</v>
      </c>
      <c r="F180" s="6">
        <f t="shared" si="15"/>
        <v>375742</v>
      </c>
      <c r="G180" s="6">
        <v>0</v>
      </c>
      <c r="H180" s="6">
        <v>375742</v>
      </c>
      <c r="I180" s="6">
        <v>375742</v>
      </c>
    </row>
    <row r="181" spans="2:9" ht="22.5" x14ac:dyDescent="0.25">
      <c r="B181" s="5" t="s">
        <v>204</v>
      </c>
      <c r="C181" s="5" t="s">
        <v>205</v>
      </c>
      <c r="D181" s="6">
        <f>D182</f>
        <v>0</v>
      </c>
      <c r="E181" s="6">
        <f>E182</f>
        <v>0</v>
      </c>
      <c r="F181" s="6">
        <f t="shared" si="15"/>
        <v>278959</v>
      </c>
      <c r="G181" s="6">
        <f>G182</f>
        <v>0</v>
      </c>
      <c r="H181" s="6">
        <f>H182</f>
        <v>278959</v>
      </c>
      <c r="I181" s="6">
        <f>I182</f>
        <v>278959</v>
      </c>
    </row>
    <row r="182" spans="2:9" ht="43.5" x14ac:dyDescent="0.25">
      <c r="B182" s="5" t="s">
        <v>207</v>
      </c>
      <c r="C182" s="5" t="s">
        <v>208</v>
      </c>
      <c r="D182" s="6">
        <f>+D183</f>
        <v>0</v>
      </c>
      <c r="E182" s="6">
        <f>+E183</f>
        <v>0</v>
      </c>
      <c r="F182" s="6">
        <f t="shared" si="15"/>
        <v>278959</v>
      </c>
      <c r="G182" s="6">
        <f>+G183</f>
        <v>0</v>
      </c>
      <c r="H182" s="6">
        <f>+H183</f>
        <v>278959</v>
      </c>
      <c r="I182" s="6">
        <f>+I183</f>
        <v>278959</v>
      </c>
    </row>
    <row r="183" spans="2:9" ht="33" x14ac:dyDescent="0.25">
      <c r="B183" s="5" t="s">
        <v>210</v>
      </c>
      <c r="C183" s="5" t="s">
        <v>211</v>
      </c>
      <c r="D183" s="6">
        <v>0</v>
      </c>
      <c r="E183" s="6">
        <v>0</v>
      </c>
      <c r="F183" s="6">
        <f t="shared" si="15"/>
        <v>278959</v>
      </c>
      <c r="G183" s="6">
        <v>0</v>
      </c>
      <c r="H183" s="6">
        <v>278959</v>
      </c>
      <c r="I183" s="6">
        <v>278959</v>
      </c>
    </row>
    <row r="184" spans="2:9" x14ac:dyDescent="0.25">
      <c r="B184" s="5" t="s">
        <v>213</v>
      </c>
      <c r="C184" s="5" t="s">
        <v>214</v>
      </c>
      <c r="D184" s="6">
        <f>D185</f>
        <v>45367490</v>
      </c>
      <c r="E184" s="6">
        <f>E185</f>
        <v>31459420</v>
      </c>
      <c r="F184" s="6">
        <f t="shared" si="15"/>
        <v>2298954</v>
      </c>
      <c r="G184" s="6">
        <f t="shared" ref="G184:I185" si="18">G185</f>
        <v>70514</v>
      </c>
      <c r="H184" s="6">
        <f t="shared" si="18"/>
        <v>2228440</v>
      </c>
      <c r="I184" s="6">
        <f t="shared" si="18"/>
        <v>2188236</v>
      </c>
    </row>
    <row r="185" spans="2:9" ht="22.5" x14ac:dyDescent="0.25">
      <c r="B185" s="5" t="s">
        <v>216</v>
      </c>
      <c r="C185" s="5" t="s">
        <v>217</v>
      </c>
      <c r="D185" s="6">
        <f>D186</f>
        <v>45367490</v>
      </c>
      <c r="E185" s="6">
        <f>E186</f>
        <v>31459420</v>
      </c>
      <c r="F185" s="6">
        <f t="shared" si="15"/>
        <v>2298954</v>
      </c>
      <c r="G185" s="6">
        <f t="shared" si="18"/>
        <v>70514</v>
      </c>
      <c r="H185" s="6">
        <f t="shared" si="18"/>
        <v>2228440</v>
      </c>
      <c r="I185" s="6">
        <f t="shared" si="18"/>
        <v>2188236</v>
      </c>
    </row>
    <row r="186" spans="2:9" ht="96" x14ac:dyDescent="0.25">
      <c r="B186" s="5" t="s">
        <v>219</v>
      </c>
      <c r="C186" s="5" t="s">
        <v>220</v>
      </c>
      <c r="D186" s="6">
        <f>+D187+D188+D189+D190+D193</f>
        <v>45367490</v>
      </c>
      <c r="E186" s="6">
        <f>+E187+E188+E189+E190+E193</f>
        <v>31459420</v>
      </c>
      <c r="F186" s="6">
        <f t="shared" si="15"/>
        <v>2298954</v>
      </c>
      <c r="G186" s="6">
        <f>+G187+G188+G189+G190+G193</f>
        <v>70514</v>
      </c>
      <c r="H186" s="6">
        <f>+H187+H188+H189+H190+H193</f>
        <v>2228440</v>
      </c>
      <c r="I186" s="6">
        <f>+I187+I188+I189+I190+I193</f>
        <v>2188236</v>
      </c>
    </row>
    <row r="187" spans="2:9" ht="22.5" x14ac:dyDescent="0.25">
      <c r="B187" s="5" t="s">
        <v>225</v>
      </c>
      <c r="C187" s="5" t="s">
        <v>226</v>
      </c>
      <c r="D187" s="6">
        <v>8165500</v>
      </c>
      <c r="E187" s="6">
        <v>5000000</v>
      </c>
      <c r="F187" s="6">
        <f t="shared" si="15"/>
        <v>1885726</v>
      </c>
      <c r="G187" s="6">
        <v>0</v>
      </c>
      <c r="H187" s="6">
        <v>1885726</v>
      </c>
      <c r="I187" s="6">
        <v>1885726</v>
      </c>
    </row>
    <row r="188" spans="2:9" ht="54" x14ac:dyDescent="0.25">
      <c r="B188" s="5" t="s">
        <v>231</v>
      </c>
      <c r="C188" s="5" t="s">
        <v>232</v>
      </c>
      <c r="D188" s="6">
        <v>2262940</v>
      </c>
      <c r="E188" s="6">
        <v>1616440</v>
      </c>
      <c r="F188" s="6">
        <f t="shared" si="15"/>
        <v>404278</v>
      </c>
      <c r="G188" s="6">
        <v>70514</v>
      </c>
      <c r="H188" s="6">
        <v>333764</v>
      </c>
      <c r="I188" s="6">
        <v>298035</v>
      </c>
    </row>
    <row r="189" spans="2:9" ht="33" x14ac:dyDescent="0.25">
      <c r="B189" s="5" t="s">
        <v>234</v>
      </c>
      <c r="C189" s="5" t="s">
        <v>235</v>
      </c>
      <c r="D189" s="6">
        <v>11000000</v>
      </c>
      <c r="E189" s="6">
        <v>1500000</v>
      </c>
      <c r="F189" s="6">
        <f t="shared" si="15"/>
        <v>0</v>
      </c>
      <c r="G189" s="6">
        <v>0</v>
      </c>
      <c r="H189" s="6">
        <v>0</v>
      </c>
      <c r="I189" s="6">
        <v>0</v>
      </c>
    </row>
    <row r="190" spans="2:9" ht="33" x14ac:dyDescent="0.25">
      <c r="B190" s="5" t="s">
        <v>237</v>
      </c>
      <c r="C190" s="5" t="s">
        <v>238</v>
      </c>
      <c r="D190" s="6">
        <f>D191+D192</f>
        <v>16453470</v>
      </c>
      <c r="E190" s="6">
        <f>E191+E192</f>
        <v>16453470</v>
      </c>
      <c r="F190" s="6">
        <f t="shared" si="15"/>
        <v>0</v>
      </c>
      <c r="G190" s="6">
        <f>G191+G192</f>
        <v>0</v>
      </c>
      <c r="H190" s="6">
        <f>H191+H192</f>
        <v>0</v>
      </c>
      <c r="I190" s="6">
        <f>I191+I192</f>
        <v>0</v>
      </c>
    </row>
    <row r="191" spans="2:9" x14ac:dyDescent="0.25">
      <c r="B191" s="5" t="s">
        <v>240</v>
      </c>
      <c r="C191" s="5" t="s">
        <v>241</v>
      </c>
      <c r="D191" s="6">
        <v>13826440</v>
      </c>
      <c r="E191" s="6">
        <v>13826440</v>
      </c>
      <c r="F191" s="6">
        <f t="shared" si="15"/>
        <v>0</v>
      </c>
      <c r="G191" s="6">
        <v>0</v>
      </c>
      <c r="H191" s="6">
        <v>0</v>
      </c>
      <c r="I191" s="6">
        <v>0</v>
      </c>
    </row>
    <row r="192" spans="2:9" x14ac:dyDescent="0.25">
      <c r="B192" s="5" t="s">
        <v>243</v>
      </c>
      <c r="C192" s="5" t="s">
        <v>244</v>
      </c>
      <c r="D192" s="6">
        <v>2627030</v>
      </c>
      <c r="E192" s="6">
        <v>2627030</v>
      </c>
      <c r="F192" s="6">
        <f t="shared" si="15"/>
        <v>0</v>
      </c>
      <c r="G192" s="6">
        <v>0</v>
      </c>
      <c r="H192" s="6">
        <v>0</v>
      </c>
      <c r="I192" s="6">
        <v>0</v>
      </c>
    </row>
    <row r="193" spans="1:20" ht="22.5" x14ac:dyDescent="0.25">
      <c r="B193" s="5" t="s">
        <v>246</v>
      </c>
      <c r="C193" s="5" t="s">
        <v>247</v>
      </c>
      <c r="D193" s="6">
        <f>D194+D195</f>
        <v>7485580</v>
      </c>
      <c r="E193" s="6">
        <f>E194+E195</f>
        <v>6889510</v>
      </c>
      <c r="F193" s="6">
        <f t="shared" si="15"/>
        <v>8950</v>
      </c>
      <c r="G193" s="6">
        <f>G194+G195</f>
        <v>0</v>
      </c>
      <c r="H193" s="6">
        <f>H194+H195</f>
        <v>8950</v>
      </c>
      <c r="I193" s="6">
        <f>I194+I195</f>
        <v>4475</v>
      </c>
    </row>
    <row r="194" spans="1:20" x14ac:dyDescent="0.25">
      <c r="B194" s="5" t="s">
        <v>249</v>
      </c>
      <c r="C194" s="5" t="s">
        <v>250</v>
      </c>
      <c r="D194" s="6">
        <v>6307270</v>
      </c>
      <c r="E194" s="6">
        <v>5806370</v>
      </c>
      <c r="F194" s="6">
        <f t="shared" si="15"/>
        <v>8000</v>
      </c>
      <c r="G194" s="6">
        <v>0</v>
      </c>
      <c r="H194" s="6">
        <v>8000</v>
      </c>
      <c r="I194" s="6">
        <v>4000</v>
      </c>
    </row>
    <row r="195" spans="1:20" x14ac:dyDescent="0.25">
      <c r="B195" s="5" t="s">
        <v>243</v>
      </c>
      <c r="C195" s="5" t="s">
        <v>252</v>
      </c>
      <c r="D195" s="6">
        <v>1178310</v>
      </c>
      <c r="E195" s="6">
        <v>1083140</v>
      </c>
      <c r="F195" s="6">
        <f t="shared" si="15"/>
        <v>950</v>
      </c>
      <c r="G195" s="6">
        <v>0</v>
      </c>
      <c r="H195" s="6">
        <v>950</v>
      </c>
      <c r="I195" s="6">
        <v>475</v>
      </c>
    </row>
    <row r="196" spans="1:20" x14ac:dyDescent="0.25">
      <c r="B196" s="5" t="s">
        <v>254</v>
      </c>
      <c r="C196" s="5" t="s">
        <v>255</v>
      </c>
      <c r="D196" s="6">
        <f>+D197</f>
        <v>169160</v>
      </c>
      <c r="E196" s="6">
        <f>+E197</f>
        <v>169160</v>
      </c>
      <c r="F196" s="6">
        <f t="shared" si="15"/>
        <v>169179</v>
      </c>
      <c r="G196" s="6">
        <f>+G197</f>
        <v>0</v>
      </c>
      <c r="H196" s="6">
        <f>+H197</f>
        <v>169179</v>
      </c>
      <c r="I196" s="6">
        <f>+I197</f>
        <v>169179</v>
      </c>
    </row>
    <row r="197" spans="1:20" ht="33" x14ac:dyDescent="0.25">
      <c r="B197" s="5" t="s">
        <v>257</v>
      </c>
      <c r="C197" s="5" t="s">
        <v>258</v>
      </c>
      <c r="D197" s="6">
        <v>169160</v>
      </c>
      <c r="E197" s="6">
        <v>169160</v>
      </c>
      <c r="F197" s="6">
        <f t="shared" si="15"/>
        <v>169179</v>
      </c>
      <c r="G197" s="6">
        <v>0</v>
      </c>
      <c r="H197" s="6">
        <v>169179</v>
      </c>
      <c r="I197" s="6">
        <v>169179</v>
      </c>
    </row>
    <row r="198" spans="1:20" ht="33" x14ac:dyDescent="0.25">
      <c r="A198" s="7"/>
      <c r="B198" s="5" t="s">
        <v>260</v>
      </c>
      <c r="C198" s="5" t="s">
        <v>261</v>
      </c>
      <c r="D198" s="6">
        <f>D199+D202</f>
        <v>41354810</v>
      </c>
      <c r="E198" s="6">
        <f>E199+E202</f>
        <v>35253680</v>
      </c>
      <c r="F198" s="6">
        <f t="shared" si="15"/>
        <v>24743531</v>
      </c>
      <c r="G198" s="6">
        <f>G199+G202</f>
        <v>461053</v>
      </c>
      <c r="H198" s="6">
        <f>H199+H202</f>
        <v>24282478</v>
      </c>
      <c r="I198" s="6">
        <f>I199+I202</f>
        <v>24269667</v>
      </c>
      <c r="J198" s="7"/>
      <c r="K198" s="7"/>
      <c r="L198" s="7"/>
      <c r="Q198" s="7"/>
      <c r="R198" s="7"/>
      <c r="S198" s="7"/>
      <c r="T198" s="7"/>
    </row>
    <row r="199" spans="1:20" ht="22.5" x14ac:dyDescent="0.25">
      <c r="B199" s="5" t="s">
        <v>263</v>
      </c>
      <c r="C199" s="5" t="s">
        <v>264</v>
      </c>
      <c r="D199" s="6">
        <f>D200+D201</f>
        <v>36857030</v>
      </c>
      <c r="E199" s="6">
        <f>E200+E201</f>
        <v>30755900</v>
      </c>
      <c r="F199" s="6">
        <f t="shared" si="15"/>
        <v>22561659</v>
      </c>
      <c r="G199" s="6">
        <f>G200+G201</f>
        <v>0</v>
      </c>
      <c r="H199" s="6">
        <f>H200+H201</f>
        <v>22561659</v>
      </c>
      <c r="I199" s="6">
        <f>I200+I201</f>
        <v>22232653</v>
      </c>
    </row>
    <row r="200" spans="1:20" ht="22.5" x14ac:dyDescent="0.25">
      <c r="B200" s="5" t="s">
        <v>266</v>
      </c>
      <c r="C200" s="5" t="s">
        <v>267</v>
      </c>
      <c r="D200" s="6">
        <v>36803800</v>
      </c>
      <c r="E200" s="6">
        <v>30702670</v>
      </c>
      <c r="F200" s="6">
        <f t="shared" si="15"/>
        <v>22321425</v>
      </c>
      <c r="G200" s="6">
        <v>0</v>
      </c>
      <c r="H200" s="6">
        <v>22321425</v>
      </c>
      <c r="I200" s="6">
        <v>22226076</v>
      </c>
    </row>
    <row r="201" spans="1:20" ht="22.5" x14ac:dyDescent="0.25">
      <c r="B201" s="5" t="s">
        <v>269</v>
      </c>
      <c r="C201" s="5" t="s">
        <v>270</v>
      </c>
      <c r="D201" s="6">
        <v>53230</v>
      </c>
      <c r="E201" s="6">
        <v>53230</v>
      </c>
      <c r="F201" s="6">
        <f t="shared" si="15"/>
        <v>240234</v>
      </c>
      <c r="G201" s="6">
        <v>0</v>
      </c>
      <c r="H201" s="6">
        <v>240234</v>
      </c>
      <c r="I201" s="6">
        <v>6577</v>
      </c>
    </row>
    <row r="202" spans="1:20" x14ac:dyDescent="0.25">
      <c r="B202" s="5" t="s">
        <v>272</v>
      </c>
      <c r="C202" s="5" t="s">
        <v>273</v>
      </c>
      <c r="D202" s="6">
        <f>D203+D204+D205</f>
        <v>4497780</v>
      </c>
      <c r="E202" s="6">
        <f>E203+E204+E205</f>
        <v>4497780</v>
      </c>
      <c r="F202" s="6">
        <f t="shared" si="15"/>
        <v>2181872</v>
      </c>
      <c r="G202" s="6">
        <f>G203+G204+G205</f>
        <v>461053</v>
      </c>
      <c r="H202" s="6">
        <f>H203+H204+H205</f>
        <v>1720819</v>
      </c>
      <c r="I202" s="6">
        <f>I203+I204+I205</f>
        <v>2037014</v>
      </c>
    </row>
    <row r="203" spans="1:20" ht="22.5" x14ac:dyDescent="0.25">
      <c r="B203" s="5" t="s">
        <v>266</v>
      </c>
      <c r="C203" s="5" t="s">
        <v>275</v>
      </c>
      <c r="D203" s="6">
        <v>4181590</v>
      </c>
      <c r="E203" s="6">
        <v>4181590</v>
      </c>
      <c r="F203" s="6">
        <f t="shared" si="15"/>
        <v>1889158</v>
      </c>
      <c r="G203" s="6">
        <v>461053</v>
      </c>
      <c r="H203" s="6">
        <v>1428105</v>
      </c>
      <c r="I203" s="6">
        <v>1744300</v>
      </c>
    </row>
    <row r="204" spans="1:20" ht="22.5" x14ac:dyDescent="0.25">
      <c r="B204" s="5" t="s">
        <v>269</v>
      </c>
      <c r="C204" s="5" t="s">
        <v>277</v>
      </c>
      <c r="D204" s="6">
        <v>316190</v>
      </c>
      <c r="E204" s="6">
        <v>316190</v>
      </c>
      <c r="F204" s="6">
        <f t="shared" si="15"/>
        <v>204389</v>
      </c>
      <c r="G204" s="6">
        <v>0</v>
      </c>
      <c r="H204" s="6">
        <v>204389</v>
      </c>
      <c r="I204" s="6">
        <v>204389</v>
      </c>
    </row>
    <row r="205" spans="1:20" x14ac:dyDescent="0.25">
      <c r="B205" s="5" t="s">
        <v>279</v>
      </c>
      <c r="C205" s="5" t="s">
        <v>280</v>
      </c>
      <c r="D205" s="6">
        <v>0</v>
      </c>
      <c r="E205" s="6">
        <v>0</v>
      </c>
      <c r="F205" s="6">
        <f t="shared" si="15"/>
        <v>88325</v>
      </c>
      <c r="G205" s="6">
        <v>0</v>
      </c>
      <c r="H205" s="6">
        <v>88325</v>
      </c>
      <c r="I205" s="6">
        <v>88325</v>
      </c>
    </row>
    <row r="207" spans="1:20" x14ac:dyDescent="0.25">
      <c r="B207" s="8" t="s">
        <v>337</v>
      </c>
      <c r="C207" s="9"/>
      <c r="D207" s="9" t="s">
        <v>338</v>
      </c>
    </row>
    <row r="208" spans="1:20" x14ac:dyDescent="0.25">
      <c r="B208" s="8" t="s">
        <v>339</v>
      </c>
      <c r="C208" s="9"/>
      <c r="D208" s="9" t="s">
        <v>340</v>
      </c>
    </row>
    <row r="209" spans="2:4" x14ac:dyDescent="0.25">
      <c r="B209" s="9"/>
      <c r="C209" s="9"/>
      <c r="D209" s="9"/>
    </row>
    <row r="210" spans="2:4" x14ac:dyDescent="0.25">
      <c r="B210" s="9"/>
      <c r="C210" s="9"/>
      <c r="D210" s="9"/>
    </row>
    <row r="211" spans="2:4" x14ac:dyDescent="0.25">
      <c r="B211" s="9"/>
      <c r="C211" s="9"/>
      <c r="D211" s="9"/>
    </row>
    <row r="212" spans="2:4" x14ac:dyDescent="0.25">
      <c r="B212" s="9"/>
      <c r="C212" s="9" t="s">
        <v>341</v>
      </c>
      <c r="D212" s="9"/>
    </row>
    <row r="213" spans="2:4" x14ac:dyDescent="0.25">
      <c r="B213" s="9"/>
      <c r="C213" s="9"/>
      <c r="D213" s="9"/>
    </row>
    <row r="214" spans="2:4" x14ac:dyDescent="0.25">
      <c r="B214" s="9"/>
      <c r="C214" s="9"/>
      <c r="D214" s="9"/>
    </row>
    <row r="215" spans="2:4" x14ac:dyDescent="0.25">
      <c r="B215" s="9" t="s">
        <v>342</v>
      </c>
      <c r="C215" s="9"/>
      <c r="D215" s="9" t="s">
        <v>343</v>
      </c>
    </row>
    <row r="216" spans="2:4" x14ac:dyDescent="0.25">
      <c r="B216" s="9"/>
      <c r="C216" s="9"/>
      <c r="D216" s="9" t="s">
        <v>344</v>
      </c>
    </row>
  </sheetData>
  <mergeCells count="19">
    <mergeCell ref="A1:K1"/>
    <mergeCell ref="A2:K2"/>
    <mergeCell ref="A3:K3"/>
    <mergeCell ref="A4:K4"/>
    <mergeCell ref="A5:K5"/>
    <mergeCell ref="I7:I10"/>
    <mergeCell ref="J7:J10"/>
    <mergeCell ref="K7:K10"/>
    <mergeCell ref="B102:J102"/>
    <mergeCell ref="B169:I169"/>
    <mergeCell ref="A11:B11"/>
    <mergeCell ref="C7:C10"/>
    <mergeCell ref="D7:D10"/>
    <mergeCell ref="E7:E10"/>
    <mergeCell ref="F7:H7"/>
    <mergeCell ref="F8:F10"/>
    <mergeCell ref="G8:G10"/>
    <mergeCell ref="H8:H10"/>
    <mergeCell ref="A7:B10"/>
  </mergeCells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49"/>
  <sheetViews>
    <sheetView topLeftCell="B1" workbookViewId="0">
      <selection activeCell="B12" sqref="B12:I73"/>
    </sheetView>
  </sheetViews>
  <sheetFormatPr defaultRowHeight="15" x14ac:dyDescent="0.25"/>
  <cols>
    <col min="1" max="1" width="3.42578125" hidden="1" customWidth="1"/>
    <col min="2" max="2" width="41.85546875" customWidth="1"/>
    <col min="3" max="3" width="11.7109375" customWidth="1"/>
    <col min="4" max="5" width="14.42578125" customWidth="1"/>
    <col min="6" max="8" width="14.42578125" hidden="1" customWidth="1"/>
    <col min="9" max="9" width="14.42578125" customWidth="1"/>
    <col min="10" max="11" width="14.42578125" hidden="1" customWidth="1"/>
  </cols>
  <sheetData>
    <row r="1" spans="1:11" x14ac:dyDescent="0.25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1" x14ac:dyDescent="0.25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1" x14ac:dyDescent="0.25">
      <c r="A3" s="14" t="s">
        <v>2</v>
      </c>
      <c r="B3" s="14"/>
      <c r="C3" s="14"/>
      <c r="D3" s="14"/>
      <c r="E3" s="14"/>
      <c r="F3" s="14"/>
      <c r="G3" s="14"/>
      <c r="H3" s="14"/>
      <c r="I3" s="14"/>
      <c r="J3" s="14"/>
      <c r="K3" s="14"/>
    </row>
    <row r="4" spans="1:11" ht="70.150000000000006" customHeight="1" x14ac:dyDescent="0.25">
      <c r="A4" s="15" t="s">
        <v>286</v>
      </c>
      <c r="B4" s="15"/>
      <c r="C4" s="15"/>
      <c r="D4" s="15"/>
      <c r="E4" s="15"/>
      <c r="F4" s="15"/>
      <c r="G4" s="15"/>
      <c r="H4" s="15"/>
      <c r="I4" s="15"/>
      <c r="J4" s="15"/>
      <c r="K4" s="15"/>
    </row>
    <row r="5" spans="1:11" x14ac:dyDescent="0.25">
      <c r="A5" s="13" t="s">
        <v>4</v>
      </c>
      <c r="B5" s="13"/>
      <c r="C5" s="13"/>
      <c r="D5" s="13"/>
      <c r="E5" s="13"/>
      <c r="F5" s="13"/>
      <c r="G5" s="13"/>
      <c r="H5" s="13"/>
      <c r="I5" s="13"/>
      <c r="J5" s="13"/>
      <c r="K5" s="13"/>
    </row>
    <row r="6" spans="1:11" ht="15.75" thickBot="1" x14ac:dyDescent="0.3"/>
    <row r="7" spans="1:11" s="2" customFormat="1" ht="15.75" thickBot="1" x14ac:dyDescent="0.3">
      <c r="A7" s="10" t="s">
        <v>5</v>
      </c>
      <c r="B7" s="10"/>
      <c r="C7" s="10" t="s">
        <v>7</v>
      </c>
      <c r="D7" s="10" t="s">
        <v>9</v>
      </c>
      <c r="E7" s="10" t="s">
        <v>10</v>
      </c>
      <c r="F7" s="10" t="s">
        <v>11</v>
      </c>
      <c r="G7" s="10"/>
      <c r="H7" s="10"/>
      <c r="I7" s="10" t="s">
        <v>16</v>
      </c>
      <c r="J7" s="10" t="s">
        <v>17</v>
      </c>
      <c r="K7" s="10" t="s">
        <v>18</v>
      </c>
    </row>
    <row r="8" spans="1:11" s="2" customFormat="1" ht="15.75" thickBot="1" x14ac:dyDescent="0.3">
      <c r="A8" s="10"/>
      <c r="B8" s="10"/>
      <c r="C8" s="10"/>
      <c r="D8" s="10"/>
      <c r="E8" s="10"/>
      <c r="F8" s="10" t="s">
        <v>12</v>
      </c>
      <c r="G8" s="10" t="s">
        <v>14</v>
      </c>
      <c r="H8" s="10" t="s">
        <v>15</v>
      </c>
      <c r="I8" s="10"/>
      <c r="J8" s="10"/>
      <c r="K8" s="10"/>
    </row>
    <row r="9" spans="1:11" s="2" customFormat="1" ht="15.75" thickBot="1" x14ac:dyDescent="0.3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</row>
    <row r="10" spans="1:11" s="2" customFormat="1" ht="15.75" thickBot="1" x14ac:dyDescent="0.3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</row>
    <row r="11" spans="1:11" s="2" customFormat="1" ht="15.75" thickBot="1" x14ac:dyDescent="0.3">
      <c r="A11" s="10" t="s">
        <v>6</v>
      </c>
      <c r="B11" s="10"/>
      <c r="C11" s="1" t="s">
        <v>8</v>
      </c>
      <c r="D11" s="1">
        <v>1</v>
      </c>
      <c r="E11" s="1">
        <v>2</v>
      </c>
      <c r="F11" s="1" t="s">
        <v>13</v>
      </c>
      <c r="G11" s="1">
        <v>4</v>
      </c>
      <c r="H11" s="1">
        <v>5</v>
      </c>
      <c r="I11" s="1">
        <v>6</v>
      </c>
      <c r="J11" s="1">
        <v>7</v>
      </c>
      <c r="K11" s="1" t="s">
        <v>19</v>
      </c>
    </row>
    <row r="12" spans="1:11" s="2" customFormat="1" ht="22.5" x14ac:dyDescent="0.25">
      <c r="A12" s="5" t="s">
        <v>20</v>
      </c>
      <c r="B12" s="5" t="s">
        <v>287</v>
      </c>
      <c r="C12" s="5" t="s">
        <v>22</v>
      </c>
      <c r="D12" s="6">
        <f>D13+D69</f>
        <v>42748060</v>
      </c>
      <c r="E12" s="6">
        <f>E13+E69</f>
        <v>27442160</v>
      </c>
      <c r="F12" s="6">
        <f t="shared" ref="F12:F43" si="0">G12+H12</f>
        <v>37015715</v>
      </c>
      <c r="G12" s="6">
        <f>G13+G69</f>
        <v>8115130</v>
      </c>
      <c r="H12" s="6">
        <f>H13+H69</f>
        <v>28900585</v>
      </c>
      <c r="I12" s="6">
        <f>I13+I69</f>
        <v>24577009</v>
      </c>
      <c r="J12" s="6">
        <f>J13+J69</f>
        <v>517353</v>
      </c>
      <c r="K12" s="6">
        <f t="shared" ref="K12:K43" si="1">F12-I12-J12</f>
        <v>11921353</v>
      </c>
    </row>
    <row r="13" spans="1:11" s="2" customFormat="1" x14ac:dyDescent="0.25">
      <c r="A13" s="5" t="s">
        <v>23</v>
      </c>
      <c r="B13" s="5" t="s">
        <v>27</v>
      </c>
      <c r="C13" s="5" t="s">
        <v>28</v>
      </c>
      <c r="D13" s="6">
        <f>D14+D49</f>
        <v>42248060</v>
      </c>
      <c r="E13" s="6">
        <f>E14+E49</f>
        <v>26992160</v>
      </c>
      <c r="F13" s="6">
        <f t="shared" si="0"/>
        <v>36077451</v>
      </c>
      <c r="G13" s="6">
        <f>G14+G49</f>
        <v>8115130</v>
      </c>
      <c r="H13" s="6">
        <f>H14+H49</f>
        <v>27962321</v>
      </c>
      <c r="I13" s="6">
        <f>I14+I49</f>
        <v>23729426</v>
      </c>
      <c r="J13" s="6">
        <f>J14+J49</f>
        <v>517353</v>
      </c>
      <c r="K13" s="6">
        <f t="shared" si="1"/>
        <v>11830672</v>
      </c>
    </row>
    <row r="14" spans="1:11" s="2" customFormat="1" ht="22.5" x14ac:dyDescent="0.25">
      <c r="A14" s="5" t="s">
        <v>26</v>
      </c>
      <c r="B14" s="5" t="s">
        <v>30</v>
      </c>
      <c r="C14" s="5" t="s">
        <v>31</v>
      </c>
      <c r="D14" s="6">
        <f>D15+D23+D34+D46</f>
        <v>40084750</v>
      </c>
      <c r="E14" s="6">
        <f>E15+E23+E34+E46</f>
        <v>25416750</v>
      </c>
      <c r="F14" s="6">
        <f t="shared" si="0"/>
        <v>29523904</v>
      </c>
      <c r="G14" s="6">
        <f>G15+G23+G34+G46</f>
        <v>3460806</v>
      </c>
      <c r="H14" s="6">
        <f>H15+H23+H34+H46</f>
        <v>26063098</v>
      </c>
      <c r="I14" s="6">
        <f>I15+I23+I34+I46</f>
        <v>23382478</v>
      </c>
      <c r="J14" s="6">
        <f>J15+J23+J34+J46</f>
        <v>162479</v>
      </c>
      <c r="K14" s="6">
        <f t="shared" si="1"/>
        <v>5978947</v>
      </c>
    </row>
    <row r="15" spans="1:11" s="2" customFormat="1" ht="22.5" x14ac:dyDescent="0.25">
      <c r="A15" s="5" t="s">
        <v>29</v>
      </c>
      <c r="B15" s="5" t="s">
        <v>33</v>
      </c>
      <c r="C15" s="5" t="s">
        <v>34</v>
      </c>
      <c r="D15" s="6">
        <f>+D16</f>
        <v>16018000</v>
      </c>
      <c r="E15" s="6">
        <f>+E16</f>
        <v>10718000</v>
      </c>
      <c r="F15" s="6">
        <f t="shared" si="0"/>
        <v>8564033</v>
      </c>
      <c r="G15" s="6">
        <f>+G16</f>
        <v>0</v>
      </c>
      <c r="H15" s="6">
        <f>+H16</f>
        <v>8564033</v>
      </c>
      <c r="I15" s="6">
        <f>+I16</f>
        <v>8564033</v>
      </c>
      <c r="J15" s="6">
        <f>+J16</f>
        <v>0</v>
      </c>
      <c r="K15" s="6">
        <f t="shared" si="1"/>
        <v>0</v>
      </c>
    </row>
    <row r="16" spans="1:11" s="2" customFormat="1" ht="33" x14ac:dyDescent="0.25">
      <c r="A16" s="5" t="s">
        <v>288</v>
      </c>
      <c r="B16" s="5" t="s">
        <v>36</v>
      </c>
      <c r="C16" s="5" t="s">
        <v>37</v>
      </c>
      <c r="D16" s="6">
        <f>D17+D19</f>
        <v>16018000</v>
      </c>
      <c r="E16" s="6">
        <f>E17+E19</f>
        <v>10718000</v>
      </c>
      <c r="F16" s="6">
        <f t="shared" si="0"/>
        <v>8564033</v>
      </c>
      <c r="G16" s="6">
        <f>G17+G19</f>
        <v>0</v>
      </c>
      <c r="H16" s="6">
        <f>H17+H19</f>
        <v>8564033</v>
      </c>
      <c r="I16" s="6">
        <f>I17+I19</f>
        <v>8564033</v>
      </c>
      <c r="J16" s="6">
        <f>J17+J19</f>
        <v>0</v>
      </c>
      <c r="K16" s="6">
        <f t="shared" si="1"/>
        <v>0</v>
      </c>
    </row>
    <row r="17" spans="1:11" s="2" customFormat="1" x14ac:dyDescent="0.25">
      <c r="A17" s="5" t="s">
        <v>35</v>
      </c>
      <c r="B17" s="5" t="s">
        <v>39</v>
      </c>
      <c r="C17" s="5" t="s">
        <v>40</v>
      </c>
      <c r="D17" s="6">
        <f>+D18</f>
        <v>80000</v>
      </c>
      <c r="E17" s="6">
        <f>+E18</f>
        <v>40000</v>
      </c>
      <c r="F17" s="6">
        <f t="shared" si="0"/>
        <v>65172</v>
      </c>
      <c r="G17" s="6">
        <f>+G18</f>
        <v>0</v>
      </c>
      <c r="H17" s="6">
        <f>+H18</f>
        <v>65172</v>
      </c>
      <c r="I17" s="6">
        <f>+I18</f>
        <v>65172</v>
      </c>
      <c r="J17" s="6">
        <f>+J18</f>
        <v>0</v>
      </c>
      <c r="K17" s="6">
        <f t="shared" si="1"/>
        <v>0</v>
      </c>
    </row>
    <row r="18" spans="1:11" s="2" customFormat="1" ht="22.5" x14ac:dyDescent="0.25">
      <c r="A18" s="5" t="s">
        <v>289</v>
      </c>
      <c r="B18" s="5" t="s">
        <v>42</v>
      </c>
      <c r="C18" s="5" t="s">
        <v>43</v>
      </c>
      <c r="D18" s="6">
        <v>80000</v>
      </c>
      <c r="E18" s="6">
        <v>40000</v>
      </c>
      <c r="F18" s="6">
        <f t="shared" si="0"/>
        <v>65172</v>
      </c>
      <c r="G18" s="6">
        <v>0</v>
      </c>
      <c r="H18" s="6">
        <v>65172</v>
      </c>
      <c r="I18" s="6">
        <v>65172</v>
      </c>
      <c r="J18" s="6">
        <v>0</v>
      </c>
      <c r="K18" s="6">
        <f t="shared" si="1"/>
        <v>0</v>
      </c>
    </row>
    <row r="19" spans="1:11" s="2" customFormat="1" ht="22.5" x14ac:dyDescent="0.25">
      <c r="A19" s="5" t="s">
        <v>41</v>
      </c>
      <c r="B19" s="5" t="s">
        <v>45</v>
      </c>
      <c r="C19" s="5" t="s">
        <v>46</v>
      </c>
      <c r="D19" s="6">
        <f>D20+D21+D22</f>
        <v>15938000</v>
      </c>
      <c r="E19" s="6">
        <f>E20+E21+E22</f>
        <v>10678000</v>
      </c>
      <c r="F19" s="6">
        <f t="shared" si="0"/>
        <v>8498861</v>
      </c>
      <c r="G19" s="6">
        <f>G20+G21+G22</f>
        <v>0</v>
      </c>
      <c r="H19" s="6">
        <f>H20+H21+H22</f>
        <v>8498861</v>
      </c>
      <c r="I19" s="6">
        <f>I20+I21+I22</f>
        <v>8498861</v>
      </c>
      <c r="J19" s="6">
        <f>J20+J21+J22</f>
        <v>0</v>
      </c>
      <c r="K19" s="6">
        <f t="shared" si="1"/>
        <v>0</v>
      </c>
    </row>
    <row r="20" spans="1:11" s="2" customFormat="1" x14ac:dyDescent="0.25">
      <c r="A20" s="5" t="s">
        <v>44</v>
      </c>
      <c r="B20" s="5" t="s">
        <v>48</v>
      </c>
      <c r="C20" s="5" t="s">
        <v>49</v>
      </c>
      <c r="D20" s="6">
        <v>13660000</v>
      </c>
      <c r="E20" s="6">
        <v>9500000</v>
      </c>
      <c r="F20" s="6">
        <f t="shared" si="0"/>
        <v>7235792</v>
      </c>
      <c r="G20" s="6">
        <v>0</v>
      </c>
      <c r="H20" s="6">
        <v>7235792</v>
      </c>
      <c r="I20" s="6">
        <v>7235792</v>
      </c>
      <c r="J20" s="6">
        <v>0</v>
      </c>
      <c r="K20" s="6">
        <f t="shared" si="1"/>
        <v>0</v>
      </c>
    </row>
    <row r="21" spans="1:11" s="2" customFormat="1" ht="22.5" x14ac:dyDescent="0.25">
      <c r="A21" s="5" t="s">
        <v>47</v>
      </c>
      <c r="B21" s="5" t="s">
        <v>51</v>
      </c>
      <c r="C21" s="5" t="s">
        <v>52</v>
      </c>
      <c r="D21" s="6">
        <v>878000</v>
      </c>
      <c r="E21" s="6">
        <v>478000</v>
      </c>
      <c r="F21" s="6">
        <f t="shared" si="0"/>
        <v>487731</v>
      </c>
      <c r="G21" s="6">
        <v>0</v>
      </c>
      <c r="H21" s="6">
        <v>487731</v>
      </c>
      <c r="I21" s="6">
        <v>487731</v>
      </c>
      <c r="J21" s="6">
        <v>0</v>
      </c>
      <c r="K21" s="6">
        <f t="shared" si="1"/>
        <v>0</v>
      </c>
    </row>
    <row r="22" spans="1:11" s="2" customFormat="1" ht="22.5" x14ac:dyDescent="0.25">
      <c r="A22" s="5" t="s">
        <v>50</v>
      </c>
      <c r="B22" s="5" t="s">
        <v>54</v>
      </c>
      <c r="C22" s="5" t="s">
        <v>55</v>
      </c>
      <c r="D22" s="6">
        <v>1400000</v>
      </c>
      <c r="E22" s="6">
        <v>700000</v>
      </c>
      <c r="F22" s="6">
        <f t="shared" si="0"/>
        <v>775338</v>
      </c>
      <c r="G22" s="6">
        <v>0</v>
      </c>
      <c r="H22" s="6">
        <v>775338</v>
      </c>
      <c r="I22" s="6">
        <v>775338</v>
      </c>
      <c r="J22" s="6">
        <v>0</v>
      </c>
      <c r="K22" s="6">
        <f t="shared" si="1"/>
        <v>0</v>
      </c>
    </row>
    <row r="23" spans="1:11" s="2" customFormat="1" ht="22.5" x14ac:dyDescent="0.25">
      <c r="A23" s="5" t="s">
        <v>290</v>
      </c>
      <c r="B23" s="5" t="s">
        <v>57</v>
      </c>
      <c r="C23" s="5" t="s">
        <v>58</v>
      </c>
      <c r="D23" s="6">
        <f>D24</f>
        <v>4816000</v>
      </c>
      <c r="E23" s="6">
        <f>E24</f>
        <v>3694000</v>
      </c>
      <c r="F23" s="6">
        <f t="shared" si="0"/>
        <v>9393686</v>
      </c>
      <c r="G23" s="6">
        <f>G24</f>
        <v>2759269</v>
      </c>
      <c r="H23" s="6">
        <f>H24</f>
        <v>6634417</v>
      </c>
      <c r="I23" s="6">
        <f>I24</f>
        <v>4399582</v>
      </c>
      <c r="J23" s="6">
        <f>J24</f>
        <v>118539</v>
      </c>
      <c r="K23" s="6">
        <f t="shared" si="1"/>
        <v>4875565</v>
      </c>
    </row>
    <row r="24" spans="1:11" s="2" customFormat="1" ht="22.5" x14ac:dyDescent="0.25">
      <c r="A24" s="5" t="s">
        <v>56</v>
      </c>
      <c r="B24" s="5" t="s">
        <v>60</v>
      </c>
      <c r="C24" s="5" t="s">
        <v>61</v>
      </c>
      <c r="D24" s="6">
        <f>D25+D28+D32+D33</f>
        <v>4816000</v>
      </c>
      <c r="E24" s="6">
        <f>E25+E28+E32+E33</f>
        <v>3694000</v>
      </c>
      <c r="F24" s="6">
        <f t="shared" si="0"/>
        <v>9393686</v>
      </c>
      <c r="G24" s="6">
        <f>G25+G28+G32+G33</f>
        <v>2759269</v>
      </c>
      <c r="H24" s="6">
        <f>H25+H28+H32+H33</f>
        <v>6634417</v>
      </c>
      <c r="I24" s="6">
        <f>I25+I28+I32+I33</f>
        <v>4399582</v>
      </c>
      <c r="J24" s="6">
        <f>J25+J28+J32+J33</f>
        <v>118539</v>
      </c>
      <c r="K24" s="6">
        <f t="shared" si="1"/>
        <v>4875565</v>
      </c>
    </row>
    <row r="25" spans="1:11" s="2" customFormat="1" ht="22.5" x14ac:dyDescent="0.25">
      <c r="A25" s="5" t="s">
        <v>59</v>
      </c>
      <c r="B25" s="5" t="s">
        <v>63</v>
      </c>
      <c r="C25" s="5" t="s">
        <v>64</v>
      </c>
      <c r="D25" s="6">
        <f>D26+D27</f>
        <v>3125000</v>
      </c>
      <c r="E25" s="6">
        <f>E26+E27</f>
        <v>2552000</v>
      </c>
      <c r="F25" s="6">
        <f t="shared" si="0"/>
        <v>5658035</v>
      </c>
      <c r="G25" s="6">
        <f>G26+G27</f>
        <v>2140053</v>
      </c>
      <c r="H25" s="6">
        <f>H26+H27</f>
        <v>3517982</v>
      </c>
      <c r="I25" s="6">
        <f>I26+I27</f>
        <v>3049158</v>
      </c>
      <c r="J25" s="6">
        <f>J26+J27</f>
        <v>86279</v>
      </c>
      <c r="K25" s="6">
        <f t="shared" si="1"/>
        <v>2522598</v>
      </c>
    </row>
    <row r="26" spans="1:11" s="2" customFormat="1" x14ac:dyDescent="0.25">
      <c r="A26" s="5" t="s">
        <v>62</v>
      </c>
      <c r="B26" s="5" t="s">
        <v>66</v>
      </c>
      <c r="C26" s="5" t="s">
        <v>67</v>
      </c>
      <c r="D26" s="6">
        <v>1291000</v>
      </c>
      <c r="E26" s="6">
        <v>1052000</v>
      </c>
      <c r="F26" s="6">
        <f t="shared" si="0"/>
        <v>1757541</v>
      </c>
      <c r="G26" s="6">
        <v>329959</v>
      </c>
      <c r="H26" s="6">
        <v>1427582</v>
      </c>
      <c r="I26" s="6">
        <v>1242077</v>
      </c>
      <c r="J26" s="6">
        <v>9804</v>
      </c>
      <c r="K26" s="6">
        <f t="shared" si="1"/>
        <v>505660</v>
      </c>
    </row>
    <row r="27" spans="1:11" s="2" customFormat="1" x14ac:dyDescent="0.25">
      <c r="A27" s="5" t="s">
        <v>65</v>
      </c>
      <c r="B27" s="5" t="s">
        <v>69</v>
      </c>
      <c r="C27" s="5" t="s">
        <v>70</v>
      </c>
      <c r="D27" s="6">
        <v>1834000</v>
      </c>
      <c r="E27" s="6">
        <v>1500000</v>
      </c>
      <c r="F27" s="6">
        <f t="shared" si="0"/>
        <v>3900494</v>
      </c>
      <c r="G27" s="6">
        <v>1810094</v>
      </c>
      <c r="H27" s="6">
        <v>2090400</v>
      </c>
      <c r="I27" s="6">
        <v>1807081</v>
      </c>
      <c r="J27" s="6">
        <v>76475</v>
      </c>
      <c r="K27" s="6">
        <f t="shared" si="1"/>
        <v>2016938</v>
      </c>
    </row>
    <row r="28" spans="1:11" s="2" customFormat="1" ht="22.5" x14ac:dyDescent="0.25">
      <c r="A28" s="5" t="s">
        <v>68</v>
      </c>
      <c r="B28" s="5" t="s">
        <v>72</v>
      </c>
      <c r="C28" s="5" t="s">
        <v>73</v>
      </c>
      <c r="D28" s="6">
        <f>D29+D30+D31</f>
        <v>1336000</v>
      </c>
      <c r="E28" s="6">
        <f>E29+E30+E31</f>
        <v>932000</v>
      </c>
      <c r="F28" s="6">
        <f t="shared" si="0"/>
        <v>1848902</v>
      </c>
      <c r="G28" s="6">
        <f>G29+G30+G31</f>
        <v>522982</v>
      </c>
      <c r="H28" s="6">
        <f>H29+H30+H31</f>
        <v>1325920</v>
      </c>
      <c r="I28" s="6">
        <f>I29+I30+I31</f>
        <v>1122018</v>
      </c>
      <c r="J28" s="6">
        <f>J29+J30+J31</f>
        <v>30869</v>
      </c>
      <c r="K28" s="6">
        <f t="shared" si="1"/>
        <v>696015</v>
      </c>
    </row>
    <row r="29" spans="1:11" s="2" customFormat="1" ht="22.5" x14ac:dyDescent="0.25">
      <c r="A29" s="5" t="s">
        <v>71</v>
      </c>
      <c r="B29" s="5" t="s">
        <v>75</v>
      </c>
      <c r="C29" s="5" t="s">
        <v>76</v>
      </c>
      <c r="D29" s="6">
        <v>840000</v>
      </c>
      <c r="E29" s="6">
        <v>602000</v>
      </c>
      <c r="F29" s="6">
        <f t="shared" si="0"/>
        <v>1038187</v>
      </c>
      <c r="G29" s="6">
        <v>206603</v>
      </c>
      <c r="H29" s="6">
        <v>831584</v>
      </c>
      <c r="I29" s="6">
        <v>718601</v>
      </c>
      <c r="J29" s="6">
        <v>3612</v>
      </c>
      <c r="K29" s="6">
        <f t="shared" si="1"/>
        <v>315974</v>
      </c>
    </row>
    <row r="30" spans="1:11" s="2" customFormat="1" ht="22.5" x14ac:dyDescent="0.25">
      <c r="A30" s="5" t="s">
        <v>74</v>
      </c>
      <c r="B30" s="5" t="s">
        <v>78</v>
      </c>
      <c r="C30" s="5" t="s">
        <v>79</v>
      </c>
      <c r="D30" s="6">
        <v>216000</v>
      </c>
      <c r="E30" s="6">
        <v>150000</v>
      </c>
      <c r="F30" s="6">
        <f t="shared" si="0"/>
        <v>434240</v>
      </c>
      <c r="G30" s="6">
        <v>214029</v>
      </c>
      <c r="H30" s="6">
        <v>220211</v>
      </c>
      <c r="I30" s="6">
        <v>166119</v>
      </c>
      <c r="J30" s="6">
        <v>26684</v>
      </c>
      <c r="K30" s="6">
        <f t="shared" si="1"/>
        <v>241437</v>
      </c>
    </row>
    <row r="31" spans="1:11" s="2" customFormat="1" x14ac:dyDescent="0.25">
      <c r="A31" s="5" t="s">
        <v>77</v>
      </c>
      <c r="B31" s="5" t="s">
        <v>81</v>
      </c>
      <c r="C31" s="5" t="s">
        <v>82</v>
      </c>
      <c r="D31" s="6">
        <v>280000</v>
      </c>
      <c r="E31" s="6">
        <v>180000</v>
      </c>
      <c r="F31" s="6">
        <f t="shared" si="0"/>
        <v>376475</v>
      </c>
      <c r="G31" s="6">
        <v>102350</v>
      </c>
      <c r="H31" s="6">
        <v>274125</v>
      </c>
      <c r="I31" s="6">
        <v>237298</v>
      </c>
      <c r="J31" s="6">
        <v>573</v>
      </c>
      <c r="K31" s="6">
        <f t="shared" si="1"/>
        <v>138604</v>
      </c>
    </row>
    <row r="32" spans="1:11" s="2" customFormat="1" x14ac:dyDescent="0.25">
      <c r="A32" s="5" t="s">
        <v>80</v>
      </c>
      <c r="B32" s="5" t="s">
        <v>84</v>
      </c>
      <c r="C32" s="5" t="s">
        <v>85</v>
      </c>
      <c r="D32" s="6">
        <v>190000</v>
      </c>
      <c r="E32" s="6">
        <v>100000</v>
      </c>
      <c r="F32" s="6">
        <f t="shared" si="0"/>
        <v>150167</v>
      </c>
      <c r="G32" s="6">
        <v>48172</v>
      </c>
      <c r="H32" s="6">
        <v>101995</v>
      </c>
      <c r="I32" s="6">
        <v>89513</v>
      </c>
      <c r="J32" s="6">
        <v>0</v>
      </c>
      <c r="K32" s="6">
        <f t="shared" si="1"/>
        <v>60654</v>
      </c>
    </row>
    <row r="33" spans="1:11" s="2" customFormat="1" x14ac:dyDescent="0.25">
      <c r="A33" s="5" t="s">
        <v>83</v>
      </c>
      <c r="B33" s="5" t="s">
        <v>87</v>
      </c>
      <c r="C33" s="5" t="s">
        <v>88</v>
      </c>
      <c r="D33" s="6">
        <v>165000</v>
      </c>
      <c r="E33" s="6">
        <v>110000</v>
      </c>
      <c r="F33" s="6">
        <f t="shared" si="0"/>
        <v>1736582</v>
      </c>
      <c r="G33" s="6">
        <v>48062</v>
      </c>
      <c r="H33" s="6">
        <v>1688520</v>
      </c>
      <c r="I33" s="6">
        <v>138893</v>
      </c>
      <c r="J33" s="6">
        <v>1391</v>
      </c>
      <c r="K33" s="6">
        <f t="shared" si="1"/>
        <v>1596298</v>
      </c>
    </row>
    <row r="34" spans="1:11" s="2" customFormat="1" ht="22.5" x14ac:dyDescent="0.25">
      <c r="A34" s="5" t="s">
        <v>86</v>
      </c>
      <c r="B34" s="5" t="s">
        <v>90</v>
      </c>
      <c r="C34" s="5" t="s">
        <v>91</v>
      </c>
      <c r="D34" s="6">
        <f>D35+D38+D40</f>
        <v>19250750</v>
      </c>
      <c r="E34" s="6">
        <f>E35+E38+E40</f>
        <v>11004750</v>
      </c>
      <c r="F34" s="6">
        <f t="shared" si="0"/>
        <v>11565579</v>
      </c>
      <c r="G34" s="6">
        <f>G35+G38+G40</f>
        <v>700931</v>
      </c>
      <c r="H34" s="6">
        <f>H35+H38+H40</f>
        <v>10864648</v>
      </c>
      <c r="I34" s="6">
        <f>I35+I38+I40</f>
        <v>10418842</v>
      </c>
      <c r="J34" s="6">
        <f>J35+J38+J40</f>
        <v>43928</v>
      </c>
      <c r="K34" s="6">
        <f t="shared" si="1"/>
        <v>1102809</v>
      </c>
    </row>
    <row r="35" spans="1:11" s="2" customFormat="1" ht="22.5" x14ac:dyDescent="0.25">
      <c r="A35" s="5" t="s">
        <v>89</v>
      </c>
      <c r="B35" s="5" t="s">
        <v>93</v>
      </c>
      <c r="C35" s="5" t="s">
        <v>94</v>
      </c>
      <c r="D35" s="6">
        <f>+D36+D37</f>
        <v>17164750</v>
      </c>
      <c r="E35" s="6">
        <f>+E36+E37</f>
        <v>9552750</v>
      </c>
      <c r="F35" s="6">
        <f t="shared" si="0"/>
        <v>8812630</v>
      </c>
      <c r="G35" s="6">
        <f>+G36+G37</f>
        <v>0</v>
      </c>
      <c r="H35" s="6">
        <f>+H36+H37</f>
        <v>8812630</v>
      </c>
      <c r="I35" s="6">
        <f>+I36+I37</f>
        <v>8812630</v>
      </c>
      <c r="J35" s="6">
        <f>+J36+J37</f>
        <v>0</v>
      </c>
      <c r="K35" s="6">
        <f t="shared" si="1"/>
        <v>0</v>
      </c>
    </row>
    <row r="36" spans="1:11" s="2" customFormat="1" ht="43.5" x14ac:dyDescent="0.25">
      <c r="A36" s="5" t="s">
        <v>291</v>
      </c>
      <c r="B36" s="5" t="s">
        <v>96</v>
      </c>
      <c r="C36" s="5" t="s">
        <v>97</v>
      </c>
      <c r="D36" s="6">
        <v>9065000</v>
      </c>
      <c r="E36" s="6">
        <v>4726000</v>
      </c>
      <c r="F36" s="6">
        <f t="shared" si="0"/>
        <v>4094025</v>
      </c>
      <c r="G36" s="6">
        <v>0</v>
      </c>
      <c r="H36" s="6">
        <v>4094025</v>
      </c>
      <c r="I36" s="6">
        <v>4094025</v>
      </c>
      <c r="J36" s="6">
        <v>0</v>
      </c>
      <c r="K36" s="6">
        <f t="shared" si="1"/>
        <v>0</v>
      </c>
    </row>
    <row r="37" spans="1:11" s="2" customFormat="1" ht="22.5" x14ac:dyDescent="0.25">
      <c r="A37" s="5" t="s">
        <v>292</v>
      </c>
      <c r="B37" s="5" t="s">
        <v>99</v>
      </c>
      <c r="C37" s="5" t="s">
        <v>100</v>
      </c>
      <c r="D37" s="6">
        <v>8099750</v>
      </c>
      <c r="E37" s="6">
        <v>4826750</v>
      </c>
      <c r="F37" s="6">
        <f t="shared" si="0"/>
        <v>4718605</v>
      </c>
      <c r="G37" s="6">
        <v>0</v>
      </c>
      <c r="H37" s="6">
        <v>4718605</v>
      </c>
      <c r="I37" s="6">
        <v>4718605</v>
      </c>
      <c r="J37" s="6">
        <v>0</v>
      </c>
      <c r="K37" s="6">
        <f t="shared" si="1"/>
        <v>0</v>
      </c>
    </row>
    <row r="38" spans="1:11" s="2" customFormat="1" ht="22.5" x14ac:dyDescent="0.25">
      <c r="A38" s="5" t="s">
        <v>293</v>
      </c>
      <c r="B38" s="5" t="s">
        <v>102</v>
      </c>
      <c r="C38" s="5" t="s">
        <v>103</v>
      </c>
      <c r="D38" s="6">
        <f>D39</f>
        <v>1000</v>
      </c>
      <c r="E38" s="6">
        <f>E39</f>
        <v>1000</v>
      </c>
      <c r="F38" s="6">
        <f t="shared" si="0"/>
        <v>147</v>
      </c>
      <c r="G38" s="6">
        <f>G39</f>
        <v>0</v>
      </c>
      <c r="H38" s="6">
        <f>H39</f>
        <v>147</v>
      </c>
      <c r="I38" s="6">
        <f>I39</f>
        <v>147</v>
      </c>
      <c r="J38" s="6">
        <f>J39</f>
        <v>0</v>
      </c>
      <c r="K38" s="6">
        <f t="shared" si="1"/>
        <v>0</v>
      </c>
    </row>
    <row r="39" spans="1:11" s="2" customFormat="1" x14ac:dyDescent="0.25">
      <c r="A39" s="5" t="s">
        <v>294</v>
      </c>
      <c r="B39" s="5" t="s">
        <v>105</v>
      </c>
      <c r="C39" s="5" t="s">
        <v>106</v>
      </c>
      <c r="D39" s="6">
        <v>1000</v>
      </c>
      <c r="E39" s="6">
        <v>1000</v>
      </c>
      <c r="F39" s="6">
        <f t="shared" si="0"/>
        <v>147</v>
      </c>
      <c r="G39" s="6">
        <v>0</v>
      </c>
      <c r="H39" s="6">
        <v>147</v>
      </c>
      <c r="I39" s="6">
        <v>147</v>
      </c>
      <c r="J39" s="6">
        <v>0</v>
      </c>
      <c r="K39" s="6">
        <f t="shared" si="1"/>
        <v>0</v>
      </c>
    </row>
    <row r="40" spans="1:11" s="2" customFormat="1" ht="33" x14ac:dyDescent="0.25">
      <c r="A40" s="5" t="s">
        <v>104</v>
      </c>
      <c r="B40" s="5" t="s">
        <v>108</v>
      </c>
      <c r="C40" s="5" t="s">
        <v>109</v>
      </c>
      <c r="D40" s="6">
        <f>D41+D44+D45</f>
        <v>2085000</v>
      </c>
      <c r="E40" s="6">
        <f>E41+E44+E45</f>
        <v>1451000</v>
      </c>
      <c r="F40" s="6">
        <f t="shared" si="0"/>
        <v>2752802</v>
      </c>
      <c r="G40" s="6">
        <f>G41+G44+G45</f>
        <v>700931</v>
      </c>
      <c r="H40" s="6">
        <f>H41+H44+H45</f>
        <v>2051871</v>
      </c>
      <c r="I40" s="6">
        <f>I41+I44+I45</f>
        <v>1606065</v>
      </c>
      <c r="J40" s="6">
        <f>J41+J44+J45</f>
        <v>43928</v>
      </c>
      <c r="K40" s="6">
        <f t="shared" si="1"/>
        <v>1102809</v>
      </c>
    </row>
    <row r="41" spans="1:11" s="2" customFormat="1" ht="22.5" x14ac:dyDescent="0.25">
      <c r="A41" s="5" t="s">
        <v>295</v>
      </c>
      <c r="B41" s="5" t="s">
        <v>111</v>
      </c>
      <c r="C41" s="5" t="s">
        <v>112</v>
      </c>
      <c r="D41" s="6">
        <f>D42+D43</f>
        <v>1564000</v>
      </c>
      <c r="E41" s="6">
        <f>E42+E43</f>
        <v>1180000</v>
      </c>
      <c r="F41" s="6">
        <f t="shared" si="0"/>
        <v>2286589</v>
      </c>
      <c r="G41" s="6">
        <f>G42+G43</f>
        <v>612086</v>
      </c>
      <c r="H41" s="6">
        <f>H42+H43</f>
        <v>1674503</v>
      </c>
      <c r="I41" s="6">
        <f>I42+I43</f>
        <v>1283557</v>
      </c>
      <c r="J41" s="6">
        <f>J42+J43</f>
        <v>39230</v>
      </c>
      <c r="K41" s="6">
        <f t="shared" si="1"/>
        <v>963802</v>
      </c>
    </row>
    <row r="42" spans="1:11" s="2" customFormat="1" ht="22.5" x14ac:dyDescent="0.25">
      <c r="A42" s="5" t="s">
        <v>107</v>
      </c>
      <c r="B42" s="5" t="s">
        <v>114</v>
      </c>
      <c r="C42" s="5" t="s">
        <v>115</v>
      </c>
      <c r="D42" s="6">
        <v>1161000</v>
      </c>
      <c r="E42" s="6">
        <v>900000</v>
      </c>
      <c r="F42" s="6">
        <f t="shared" si="0"/>
        <v>1749492</v>
      </c>
      <c r="G42" s="6">
        <v>462446</v>
      </c>
      <c r="H42" s="6">
        <v>1287046</v>
      </c>
      <c r="I42" s="6">
        <v>979002</v>
      </c>
      <c r="J42" s="6">
        <v>2159</v>
      </c>
      <c r="K42" s="6">
        <f t="shared" si="1"/>
        <v>768331</v>
      </c>
    </row>
    <row r="43" spans="1:11" s="2" customFormat="1" ht="22.5" x14ac:dyDescent="0.25">
      <c r="A43" s="5" t="s">
        <v>110</v>
      </c>
      <c r="B43" s="5" t="s">
        <v>117</v>
      </c>
      <c r="C43" s="5" t="s">
        <v>118</v>
      </c>
      <c r="D43" s="6">
        <v>403000</v>
      </c>
      <c r="E43" s="6">
        <v>280000</v>
      </c>
      <c r="F43" s="6">
        <f t="shared" si="0"/>
        <v>537097</v>
      </c>
      <c r="G43" s="6">
        <v>149640</v>
      </c>
      <c r="H43" s="6">
        <v>387457</v>
      </c>
      <c r="I43" s="6">
        <v>304555</v>
      </c>
      <c r="J43" s="6">
        <v>37071</v>
      </c>
      <c r="K43" s="6">
        <f t="shared" si="1"/>
        <v>195471</v>
      </c>
    </row>
    <row r="44" spans="1:11" s="2" customFormat="1" ht="22.5" x14ac:dyDescent="0.25">
      <c r="A44" s="5" t="s">
        <v>113</v>
      </c>
      <c r="B44" s="5" t="s">
        <v>120</v>
      </c>
      <c r="C44" s="5" t="s">
        <v>121</v>
      </c>
      <c r="D44" s="6">
        <v>461000</v>
      </c>
      <c r="E44" s="6">
        <v>241000</v>
      </c>
      <c r="F44" s="6">
        <f t="shared" ref="F44:F73" si="2">G44+H44</f>
        <v>349844</v>
      </c>
      <c r="G44" s="6">
        <v>61358</v>
      </c>
      <c r="H44" s="6">
        <v>288486</v>
      </c>
      <c r="I44" s="6">
        <v>246263</v>
      </c>
      <c r="J44" s="6">
        <v>3456</v>
      </c>
      <c r="K44" s="6">
        <f t="shared" ref="K44:K73" si="3">F44-I44-J44</f>
        <v>100125</v>
      </c>
    </row>
    <row r="45" spans="1:11" s="2" customFormat="1" ht="33" x14ac:dyDescent="0.25">
      <c r="A45" s="5" t="s">
        <v>116</v>
      </c>
      <c r="B45" s="5" t="s">
        <v>123</v>
      </c>
      <c r="C45" s="5" t="s">
        <v>124</v>
      </c>
      <c r="D45" s="6">
        <v>60000</v>
      </c>
      <c r="E45" s="6">
        <v>30000</v>
      </c>
      <c r="F45" s="6">
        <f t="shared" si="2"/>
        <v>116369</v>
      </c>
      <c r="G45" s="6">
        <v>27487</v>
      </c>
      <c r="H45" s="6">
        <v>88882</v>
      </c>
      <c r="I45" s="6">
        <v>76245</v>
      </c>
      <c r="J45" s="6">
        <v>1242</v>
      </c>
      <c r="K45" s="6">
        <f t="shared" si="3"/>
        <v>38882</v>
      </c>
    </row>
    <row r="46" spans="1:11" s="2" customFormat="1" ht="22.5" x14ac:dyDescent="0.25">
      <c r="A46" s="5" t="s">
        <v>119</v>
      </c>
      <c r="B46" s="5" t="s">
        <v>126</v>
      </c>
      <c r="C46" s="5" t="s">
        <v>127</v>
      </c>
      <c r="D46" s="6">
        <f>D47</f>
        <v>0</v>
      </c>
      <c r="E46" s="6">
        <f>E47</f>
        <v>0</v>
      </c>
      <c r="F46" s="6">
        <f t="shared" si="2"/>
        <v>606</v>
      </c>
      <c r="G46" s="6">
        <f t="shared" ref="G46:J47" si="4">G47</f>
        <v>606</v>
      </c>
      <c r="H46" s="6">
        <f t="shared" si="4"/>
        <v>0</v>
      </c>
      <c r="I46" s="6">
        <f t="shared" si="4"/>
        <v>21</v>
      </c>
      <c r="J46" s="6">
        <f t="shared" si="4"/>
        <v>12</v>
      </c>
      <c r="K46" s="6">
        <f t="shared" si="3"/>
        <v>573</v>
      </c>
    </row>
    <row r="47" spans="1:11" s="2" customFormat="1" x14ac:dyDescent="0.25">
      <c r="A47" s="5" t="s">
        <v>122</v>
      </c>
      <c r="B47" s="5" t="s">
        <v>129</v>
      </c>
      <c r="C47" s="5" t="s">
        <v>130</v>
      </c>
      <c r="D47" s="6">
        <f>D48</f>
        <v>0</v>
      </c>
      <c r="E47" s="6">
        <f>E48</f>
        <v>0</v>
      </c>
      <c r="F47" s="6">
        <f t="shared" si="2"/>
        <v>606</v>
      </c>
      <c r="G47" s="6">
        <f t="shared" si="4"/>
        <v>606</v>
      </c>
      <c r="H47" s="6">
        <f t="shared" si="4"/>
        <v>0</v>
      </c>
      <c r="I47" s="6">
        <f t="shared" si="4"/>
        <v>21</v>
      </c>
      <c r="J47" s="6">
        <f t="shared" si="4"/>
        <v>12</v>
      </c>
      <c r="K47" s="6">
        <f t="shared" si="3"/>
        <v>573</v>
      </c>
    </row>
    <row r="48" spans="1:11" s="2" customFormat="1" x14ac:dyDescent="0.25">
      <c r="A48" s="5" t="s">
        <v>125</v>
      </c>
      <c r="B48" s="5" t="s">
        <v>132</v>
      </c>
      <c r="C48" s="5" t="s">
        <v>133</v>
      </c>
      <c r="D48" s="6">
        <v>0</v>
      </c>
      <c r="E48" s="6">
        <v>0</v>
      </c>
      <c r="F48" s="6">
        <f t="shared" si="2"/>
        <v>606</v>
      </c>
      <c r="G48" s="6">
        <v>606</v>
      </c>
      <c r="H48" s="6">
        <v>0</v>
      </c>
      <c r="I48" s="6">
        <v>21</v>
      </c>
      <c r="J48" s="6">
        <v>12</v>
      </c>
      <c r="K48" s="6">
        <f t="shared" si="3"/>
        <v>573</v>
      </c>
    </row>
    <row r="49" spans="1:11" s="2" customFormat="1" x14ac:dyDescent="0.25">
      <c r="A49" s="5" t="s">
        <v>128</v>
      </c>
      <c r="B49" s="5" t="s">
        <v>135</v>
      </c>
      <c r="C49" s="5" t="s">
        <v>136</v>
      </c>
      <c r="D49" s="6">
        <f>D50+D54</f>
        <v>2163310</v>
      </c>
      <c r="E49" s="6">
        <f>E50+E54</f>
        <v>1575410</v>
      </c>
      <c r="F49" s="6">
        <f t="shared" si="2"/>
        <v>6553547</v>
      </c>
      <c r="G49" s="6">
        <f>G50+G54</f>
        <v>4654324</v>
      </c>
      <c r="H49" s="6">
        <f>H50+H54</f>
        <v>1899223</v>
      </c>
      <c r="I49" s="6">
        <f>I50+I54</f>
        <v>346948</v>
      </c>
      <c r="J49" s="6">
        <f>J50+J54</f>
        <v>354874</v>
      </c>
      <c r="K49" s="6">
        <f t="shared" si="3"/>
        <v>5851725</v>
      </c>
    </row>
    <row r="50" spans="1:11" s="2" customFormat="1" ht="22.5" x14ac:dyDescent="0.25">
      <c r="A50" s="5" t="s">
        <v>131</v>
      </c>
      <c r="B50" s="5" t="s">
        <v>138</v>
      </c>
      <c r="C50" s="5" t="s">
        <v>139</v>
      </c>
      <c r="D50" s="6">
        <f>D51</f>
        <v>3598000</v>
      </c>
      <c r="E50" s="6">
        <f>E51</f>
        <v>2120640</v>
      </c>
      <c r="F50" s="6">
        <f t="shared" si="2"/>
        <v>5832208</v>
      </c>
      <c r="G50" s="6">
        <f>G51</f>
        <v>2894407</v>
      </c>
      <c r="H50" s="6">
        <f>H51</f>
        <v>2937801</v>
      </c>
      <c r="I50" s="6">
        <f>I51</f>
        <v>1686981</v>
      </c>
      <c r="J50" s="6">
        <f>J51</f>
        <v>225535</v>
      </c>
      <c r="K50" s="6">
        <f t="shared" si="3"/>
        <v>3919692</v>
      </c>
    </row>
    <row r="51" spans="1:11" s="2" customFormat="1" ht="22.5" x14ac:dyDescent="0.25">
      <c r="A51" s="5" t="s">
        <v>134</v>
      </c>
      <c r="B51" s="5" t="s">
        <v>141</v>
      </c>
      <c r="C51" s="5" t="s">
        <v>142</v>
      </c>
      <c r="D51" s="6">
        <f>+D52</f>
        <v>3598000</v>
      </c>
      <c r="E51" s="6">
        <f>+E52</f>
        <v>2120640</v>
      </c>
      <c r="F51" s="6">
        <f t="shared" si="2"/>
        <v>5832208</v>
      </c>
      <c r="G51" s="6">
        <f t="shared" ref="G51:J52" si="5">+G52</f>
        <v>2894407</v>
      </c>
      <c r="H51" s="6">
        <f t="shared" si="5"/>
        <v>2937801</v>
      </c>
      <c r="I51" s="6">
        <f t="shared" si="5"/>
        <v>1686981</v>
      </c>
      <c r="J51" s="6">
        <f t="shared" si="5"/>
        <v>225535</v>
      </c>
      <c r="K51" s="6">
        <f t="shared" si="3"/>
        <v>3919692</v>
      </c>
    </row>
    <row r="52" spans="1:11" s="2" customFormat="1" x14ac:dyDescent="0.25">
      <c r="A52" s="5" t="s">
        <v>296</v>
      </c>
      <c r="B52" s="5" t="s">
        <v>144</v>
      </c>
      <c r="C52" s="5" t="s">
        <v>145</v>
      </c>
      <c r="D52" s="6">
        <f>+D53</f>
        <v>3598000</v>
      </c>
      <c r="E52" s="6">
        <f>+E53</f>
        <v>2120640</v>
      </c>
      <c r="F52" s="6">
        <f t="shared" si="2"/>
        <v>5832208</v>
      </c>
      <c r="G52" s="6">
        <f t="shared" si="5"/>
        <v>2894407</v>
      </c>
      <c r="H52" s="6">
        <f t="shared" si="5"/>
        <v>2937801</v>
      </c>
      <c r="I52" s="6">
        <f t="shared" si="5"/>
        <v>1686981</v>
      </c>
      <c r="J52" s="6">
        <f t="shared" si="5"/>
        <v>225535</v>
      </c>
      <c r="K52" s="6">
        <f t="shared" si="3"/>
        <v>3919692</v>
      </c>
    </row>
    <row r="53" spans="1:11" s="2" customFormat="1" ht="22.5" x14ac:dyDescent="0.25">
      <c r="A53" s="5" t="s">
        <v>297</v>
      </c>
      <c r="B53" s="5" t="s">
        <v>147</v>
      </c>
      <c r="C53" s="5" t="s">
        <v>148</v>
      </c>
      <c r="D53" s="6">
        <v>3598000</v>
      </c>
      <c r="E53" s="6">
        <v>2120640</v>
      </c>
      <c r="F53" s="6">
        <f t="shared" si="2"/>
        <v>5832208</v>
      </c>
      <c r="G53" s="6">
        <v>2894407</v>
      </c>
      <c r="H53" s="6">
        <v>2937801</v>
      </c>
      <c r="I53" s="6">
        <v>1686981</v>
      </c>
      <c r="J53" s="6">
        <v>225535</v>
      </c>
      <c r="K53" s="6">
        <f t="shared" si="3"/>
        <v>3919692</v>
      </c>
    </row>
    <row r="54" spans="1:11" s="2" customFormat="1" ht="22.5" x14ac:dyDescent="0.25">
      <c r="A54" s="5" t="s">
        <v>298</v>
      </c>
      <c r="B54" s="5" t="s">
        <v>150</v>
      </c>
      <c r="C54" s="5" t="s">
        <v>151</v>
      </c>
      <c r="D54" s="6">
        <f>D55+D59+D61+D64+D67</f>
        <v>-1434690</v>
      </c>
      <c r="E54" s="6">
        <f>E55+E59+E61+E64+E67</f>
        <v>-545230</v>
      </c>
      <c r="F54" s="6">
        <f t="shared" si="2"/>
        <v>721339</v>
      </c>
      <c r="G54" s="6">
        <f>G55+G59+G61+G64+G67</f>
        <v>1759917</v>
      </c>
      <c r="H54" s="6">
        <f>H55+H59+H61+H64+H67</f>
        <v>-1038578</v>
      </c>
      <c r="I54" s="6">
        <f>I55+I59+I61+I64+I67</f>
        <v>-1340033</v>
      </c>
      <c r="J54" s="6">
        <f>J55+J59+J61+J64+J67</f>
        <v>129339</v>
      </c>
      <c r="K54" s="6">
        <f t="shared" si="3"/>
        <v>1932033</v>
      </c>
    </row>
    <row r="55" spans="1:11" s="2" customFormat="1" ht="43.5" x14ac:dyDescent="0.25">
      <c r="A55" s="5" t="s">
        <v>299</v>
      </c>
      <c r="B55" s="5" t="s">
        <v>153</v>
      </c>
      <c r="C55" s="5" t="s">
        <v>154</v>
      </c>
      <c r="D55" s="6">
        <f>D56+D57+D58</f>
        <v>5200110</v>
      </c>
      <c r="E55" s="6">
        <f>E56+E57+E58</f>
        <v>2300110</v>
      </c>
      <c r="F55" s="6">
        <f t="shared" si="2"/>
        <v>1540547</v>
      </c>
      <c r="G55" s="6">
        <f>G56+G57+G58</f>
        <v>8153</v>
      </c>
      <c r="H55" s="6">
        <f>H56+H57+H58</f>
        <v>1532394</v>
      </c>
      <c r="I55" s="6">
        <f>I56+I57+I58</f>
        <v>1532363</v>
      </c>
      <c r="J55" s="6">
        <f>J56+J57+J58</f>
        <v>231</v>
      </c>
      <c r="K55" s="6">
        <f t="shared" si="3"/>
        <v>7953</v>
      </c>
    </row>
    <row r="56" spans="1:11" s="2" customFormat="1" x14ac:dyDescent="0.25">
      <c r="A56" s="5" t="s">
        <v>149</v>
      </c>
      <c r="B56" s="5" t="s">
        <v>156</v>
      </c>
      <c r="C56" s="5" t="s">
        <v>157</v>
      </c>
      <c r="D56" s="6">
        <v>1400110</v>
      </c>
      <c r="E56" s="6">
        <v>800110</v>
      </c>
      <c r="F56" s="6">
        <f t="shared" si="2"/>
        <v>25178</v>
      </c>
      <c r="G56" s="6">
        <v>0</v>
      </c>
      <c r="H56" s="6">
        <v>25178</v>
      </c>
      <c r="I56" s="6">
        <v>25178</v>
      </c>
      <c r="J56" s="6">
        <v>0</v>
      </c>
      <c r="K56" s="6">
        <f t="shared" si="3"/>
        <v>0</v>
      </c>
    </row>
    <row r="57" spans="1:11" s="2" customFormat="1" x14ac:dyDescent="0.25">
      <c r="A57" s="5" t="s">
        <v>300</v>
      </c>
      <c r="B57" s="5" t="s">
        <v>159</v>
      </c>
      <c r="C57" s="5" t="s">
        <v>160</v>
      </c>
      <c r="D57" s="6">
        <v>0</v>
      </c>
      <c r="E57" s="6">
        <v>0</v>
      </c>
      <c r="F57" s="6">
        <f t="shared" si="2"/>
        <v>231</v>
      </c>
      <c r="G57" s="6">
        <v>0</v>
      </c>
      <c r="H57" s="6">
        <v>231</v>
      </c>
      <c r="I57" s="6">
        <v>0</v>
      </c>
      <c r="J57" s="6">
        <v>231</v>
      </c>
      <c r="K57" s="6">
        <f t="shared" si="3"/>
        <v>0</v>
      </c>
    </row>
    <row r="58" spans="1:11" s="2" customFormat="1" ht="22.5" x14ac:dyDescent="0.25">
      <c r="A58" s="5" t="s">
        <v>301</v>
      </c>
      <c r="B58" s="5" t="s">
        <v>162</v>
      </c>
      <c r="C58" s="5" t="s">
        <v>163</v>
      </c>
      <c r="D58" s="6">
        <v>3800000</v>
      </c>
      <c r="E58" s="6">
        <v>1500000</v>
      </c>
      <c r="F58" s="6">
        <f t="shared" si="2"/>
        <v>1515138</v>
      </c>
      <c r="G58" s="6">
        <v>8153</v>
      </c>
      <c r="H58" s="6">
        <v>1506985</v>
      </c>
      <c r="I58" s="6">
        <v>1507185</v>
      </c>
      <c r="J58" s="6">
        <v>0</v>
      </c>
      <c r="K58" s="6">
        <f t="shared" si="3"/>
        <v>7953</v>
      </c>
    </row>
    <row r="59" spans="1:11" s="2" customFormat="1" ht="22.5" x14ac:dyDescent="0.25">
      <c r="A59" s="5" t="s">
        <v>302</v>
      </c>
      <c r="B59" s="5" t="s">
        <v>165</v>
      </c>
      <c r="C59" s="5" t="s">
        <v>166</v>
      </c>
      <c r="D59" s="6">
        <f>D60</f>
        <v>0</v>
      </c>
      <c r="E59" s="6">
        <f>E60</f>
        <v>0</v>
      </c>
      <c r="F59" s="6">
        <f t="shared" si="2"/>
        <v>358</v>
      </c>
      <c r="G59" s="6">
        <f>G60</f>
        <v>0</v>
      </c>
      <c r="H59" s="6">
        <f>H60</f>
        <v>358</v>
      </c>
      <c r="I59" s="6">
        <f>I60</f>
        <v>358</v>
      </c>
      <c r="J59" s="6">
        <f>J60</f>
        <v>0</v>
      </c>
      <c r="K59" s="6">
        <f t="shared" si="3"/>
        <v>0</v>
      </c>
    </row>
    <row r="60" spans="1:11" s="2" customFormat="1" x14ac:dyDescent="0.25">
      <c r="A60" s="5" t="s">
        <v>161</v>
      </c>
      <c r="B60" s="5" t="s">
        <v>168</v>
      </c>
      <c r="C60" s="5" t="s">
        <v>169</v>
      </c>
      <c r="D60" s="6">
        <v>0</v>
      </c>
      <c r="E60" s="6">
        <v>0</v>
      </c>
      <c r="F60" s="6">
        <f t="shared" si="2"/>
        <v>358</v>
      </c>
      <c r="G60" s="6">
        <v>0</v>
      </c>
      <c r="H60" s="6">
        <v>358</v>
      </c>
      <c r="I60" s="6">
        <v>358</v>
      </c>
      <c r="J60" s="6">
        <v>0</v>
      </c>
      <c r="K60" s="6">
        <f t="shared" si="3"/>
        <v>0</v>
      </c>
    </row>
    <row r="61" spans="1:11" s="2" customFormat="1" ht="22.5" x14ac:dyDescent="0.25">
      <c r="A61" s="5" t="s">
        <v>167</v>
      </c>
      <c r="B61" s="5" t="s">
        <v>171</v>
      </c>
      <c r="C61" s="5" t="s">
        <v>172</v>
      </c>
      <c r="D61" s="6">
        <f>D62</f>
        <v>872400</v>
      </c>
      <c r="E61" s="6">
        <f>E62</f>
        <v>500400</v>
      </c>
      <c r="F61" s="6">
        <f t="shared" si="2"/>
        <v>2104033</v>
      </c>
      <c r="G61" s="6">
        <f t="shared" ref="G61:J62" si="6">G62</f>
        <v>1624465</v>
      </c>
      <c r="H61" s="6">
        <f t="shared" si="6"/>
        <v>479568</v>
      </c>
      <c r="I61" s="6">
        <f t="shared" si="6"/>
        <v>434770</v>
      </c>
      <c r="J61" s="6">
        <f t="shared" si="6"/>
        <v>37117</v>
      </c>
      <c r="K61" s="6">
        <f t="shared" si="3"/>
        <v>1632146</v>
      </c>
    </row>
    <row r="62" spans="1:11" s="2" customFormat="1" ht="22.5" x14ac:dyDescent="0.25">
      <c r="A62" s="5" t="s">
        <v>303</v>
      </c>
      <c r="B62" s="5" t="s">
        <v>174</v>
      </c>
      <c r="C62" s="5" t="s">
        <v>175</v>
      </c>
      <c r="D62" s="6">
        <f>D63</f>
        <v>872400</v>
      </c>
      <c r="E62" s="6">
        <f>E63</f>
        <v>500400</v>
      </c>
      <c r="F62" s="6">
        <f t="shared" si="2"/>
        <v>2104033</v>
      </c>
      <c r="G62" s="6">
        <f t="shared" si="6"/>
        <v>1624465</v>
      </c>
      <c r="H62" s="6">
        <f t="shared" si="6"/>
        <v>479568</v>
      </c>
      <c r="I62" s="6">
        <f t="shared" si="6"/>
        <v>434770</v>
      </c>
      <c r="J62" s="6">
        <f t="shared" si="6"/>
        <v>37117</v>
      </c>
      <c r="K62" s="6">
        <f t="shared" si="3"/>
        <v>1632146</v>
      </c>
    </row>
    <row r="63" spans="1:11" s="2" customFormat="1" ht="22.5" x14ac:dyDescent="0.25">
      <c r="A63" s="5" t="s">
        <v>170</v>
      </c>
      <c r="B63" s="5" t="s">
        <v>177</v>
      </c>
      <c r="C63" s="5" t="s">
        <v>178</v>
      </c>
      <c r="D63" s="6">
        <v>872400</v>
      </c>
      <c r="E63" s="6">
        <v>500400</v>
      </c>
      <c r="F63" s="6">
        <f t="shared" si="2"/>
        <v>2104033</v>
      </c>
      <c r="G63" s="6">
        <v>1624465</v>
      </c>
      <c r="H63" s="6">
        <v>479568</v>
      </c>
      <c r="I63" s="6">
        <v>434770</v>
      </c>
      <c r="J63" s="6">
        <v>37117</v>
      </c>
      <c r="K63" s="6">
        <f t="shared" si="3"/>
        <v>1632146</v>
      </c>
    </row>
    <row r="64" spans="1:11" s="2" customFormat="1" ht="33" x14ac:dyDescent="0.25">
      <c r="A64" s="5" t="s">
        <v>304</v>
      </c>
      <c r="B64" s="5" t="s">
        <v>180</v>
      </c>
      <c r="C64" s="5" t="s">
        <v>181</v>
      </c>
      <c r="D64" s="6">
        <f>+D65+D66</f>
        <v>151000</v>
      </c>
      <c r="E64" s="6">
        <f>+E65+E66</f>
        <v>100000</v>
      </c>
      <c r="F64" s="6">
        <f t="shared" si="2"/>
        <v>467812</v>
      </c>
      <c r="G64" s="6">
        <f>+G65+G66</f>
        <v>127299</v>
      </c>
      <c r="H64" s="6">
        <f>+H65+H66</f>
        <v>340513</v>
      </c>
      <c r="I64" s="6">
        <f>+I65+I66</f>
        <v>83887</v>
      </c>
      <c r="J64" s="6">
        <f>+J65+J66</f>
        <v>91991</v>
      </c>
      <c r="K64" s="6">
        <f t="shared" si="3"/>
        <v>291934</v>
      </c>
    </row>
    <row r="65" spans="1:12" s="2" customFormat="1" x14ac:dyDescent="0.25">
      <c r="A65" s="5" t="s">
        <v>305</v>
      </c>
      <c r="B65" s="5" t="s">
        <v>183</v>
      </c>
      <c r="C65" s="5" t="s">
        <v>184</v>
      </c>
      <c r="D65" s="6">
        <v>40000</v>
      </c>
      <c r="E65" s="6">
        <v>20000</v>
      </c>
      <c r="F65" s="6">
        <f t="shared" si="2"/>
        <v>432409</v>
      </c>
      <c r="G65" s="6">
        <v>127299</v>
      </c>
      <c r="H65" s="6">
        <v>305110</v>
      </c>
      <c r="I65" s="6">
        <v>48671</v>
      </c>
      <c r="J65" s="6">
        <v>91804</v>
      </c>
      <c r="K65" s="6">
        <f t="shared" si="3"/>
        <v>291934</v>
      </c>
    </row>
    <row r="66" spans="1:12" s="2" customFormat="1" ht="22.5" x14ac:dyDescent="0.25">
      <c r="A66" s="5" t="s">
        <v>306</v>
      </c>
      <c r="B66" s="5" t="s">
        <v>186</v>
      </c>
      <c r="C66" s="5" t="s">
        <v>187</v>
      </c>
      <c r="D66" s="6">
        <v>111000</v>
      </c>
      <c r="E66" s="6">
        <v>80000</v>
      </c>
      <c r="F66" s="6">
        <f t="shared" si="2"/>
        <v>35403</v>
      </c>
      <c r="G66" s="6">
        <v>0</v>
      </c>
      <c r="H66" s="6">
        <v>35403</v>
      </c>
      <c r="I66" s="6">
        <v>35216</v>
      </c>
      <c r="J66" s="6">
        <v>187</v>
      </c>
      <c r="K66" s="6">
        <f t="shared" si="3"/>
        <v>0</v>
      </c>
    </row>
    <row r="67" spans="1:12" s="2" customFormat="1" ht="22.5" x14ac:dyDescent="0.25">
      <c r="A67" s="5" t="s">
        <v>307</v>
      </c>
      <c r="B67" s="5" t="s">
        <v>308</v>
      </c>
      <c r="C67" s="5" t="s">
        <v>309</v>
      </c>
      <c r="D67" s="6">
        <f>+D68</f>
        <v>-7658200</v>
      </c>
      <c r="E67" s="6">
        <f>+E68</f>
        <v>-3445740</v>
      </c>
      <c r="F67" s="6">
        <f t="shared" si="2"/>
        <v>-3391411</v>
      </c>
      <c r="G67" s="6">
        <f>+G68</f>
        <v>0</v>
      </c>
      <c r="H67" s="6">
        <f>+H68</f>
        <v>-3391411</v>
      </c>
      <c r="I67" s="6">
        <f>+I68</f>
        <v>-3391411</v>
      </c>
      <c r="J67" s="6">
        <f>+J68</f>
        <v>0</v>
      </c>
      <c r="K67" s="6">
        <f t="shared" si="3"/>
        <v>0</v>
      </c>
    </row>
    <row r="68" spans="1:12" s="2" customFormat="1" ht="33" x14ac:dyDescent="0.25">
      <c r="A68" s="5" t="s">
        <v>310</v>
      </c>
      <c r="B68" s="5" t="s">
        <v>189</v>
      </c>
      <c r="C68" s="5" t="s">
        <v>190</v>
      </c>
      <c r="D68" s="6">
        <v>-7658200</v>
      </c>
      <c r="E68" s="6">
        <v>-3445740</v>
      </c>
      <c r="F68" s="6">
        <f t="shared" si="2"/>
        <v>-3391411</v>
      </c>
      <c r="G68" s="6">
        <v>0</v>
      </c>
      <c r="H68" s="6">
        <v>-3391411</v>
      </c>
      <c r="I68" s="6">
        <v>-3391411</v>
      </c>
      <c r="J68" s="6">
        <v>0</v>
      </c>
      <c r="K68" s="6">
        <f t="shared" si="3"/>
        <v>0</v>
      </c>
    </row>
    <row r="69" spans="1:12" s="2" customFormat="1" ht="22.5" x14ac:dyDescent="0.25">
      <c r="A69" s="5" t="s">
        <v>197</v>
      </c>
      <c r="B69" s="5" t="s">
        <v>213</v>
      </c>
      <c r="C69" s="5" t="s">
        <v>214</v>
      </c>
      <c r="D69" s="6">
        <f>D70</f>
        <v>500000</v>
      </c>
      <c r="E69" s="6">
        <f>E70</f>
        <v>450000</v>
      </c>
      <c r="F69" s="6">
        <f t="shared" si="2"/>
        <v>938264</v>
      </c>
      <c r="G69" s="6">
        <f t="shared" ref="G69:J70" si="7">G70</f>
        <v>0</v>
      </c>
      <c r="H69" s="6">
        <f t="shared" si="7"/>
        <v>938264</v>
      </c>
      <c r="I69" s="6">
        <f t="shared" si="7"/>
        <v>847583</v>
      </c>
      <c r="J69" s="6">
        <f t="shared" si="7"/>
        <v>0</v>
      </c>
      <c r="K69" s="6">
        <f t="shared" si="3"/>
        <v>90681</v>
      </c>
    </row>
    <row r="70" spans="1:12" s="2" customFormat="1" ht="22.5" x14ac:dyDescent="0.25">
      <c r="A70" s="5" t="s">
        <v>311</v>
      </c>
      <c r="B70" s="5" t="s">
        <v>216</v>
      </c>
      <c r="C70" s="5" t="s">
        <v>217</v>
      </c>
      <c r="D70" s="6">
        <f>D71</f>
        <v>500000</v>
      </c>
      <c r="E70" s="6">
        <f>E71</f>
        <v>450000</v>
      </c>
      <c r="F70" s="6">
        <f t="shared" si="2"/>
        <v>938264</v>
      </c>
      <c r="G70" s="6">
        <f t="shared" si="7"/>
        <v>0</v>
      </c>
      <c r="H70" s="6">
        <f t="shared" si="7"/>
        <v>938264</v>
      </c>
      <c r="I70" s="6">
        <f t="shared" si="7"/>
        <v>847583</v>
      </c>
      <c r="J70" s="6">
        <f t="shared" si="7"/>
        <v>0</v>
      </c>
      <c r="K70" s="6">
        <f t="shared" si="3"/>
        <v>90681</v>
      </c>
    </row>
    <row r="71" spans="1:12" s="2" customFormat="1" ht="96" x14ac:dyDescent="0.25">
      <c r="A71" s="5" t="s">
        <v>312</v>
      </c>
      <c r="B71" s="5" t="s">
        <v>219</v>
      </c>
      <c r="C71" s="5" t="s">
        <v>220</v>
      </c>
      <c r="D71" s="6">
        <f>+D72+D73</f>
        <v>500000</v>
      </c>
      <c r="E71" s="6">
        <f>+E72+E73</f>
        <v>450000</v>
      </c>
      <c r="F71" s="6">
        <f t="shared" si="2"/>
        <v>938264</v>
      </c>
      <c r="G71" s="6">
        <f>+G72+G73</f>
        <v>0</v>
      </c>
      <c r="H71" s="6">
        <f>+H72+H73</f>
        <v>938264</v>
      </c>
      <c r="I71" s="6">
        <f>+I72+I73</f>
        <v>847583</v>
      </c>
      <c r="J71" s="6">
        <f>+J72+J73</f>
        <v>0</v>
      </c>
      <c r="K71" s="6">
        <f t="shared" si="3"/>
        <v>90681</v>
      </c>
    </row>
    <row r="72" spans="1:12" s="2" customFormat="1" ht="43.5" x14ac:dyDescent="0.25">
      <c r="A72" s="5" t="s">
        <v>313</v>
      </c>
      <c r="B72" s="5" t="s">
        <v>222</v>
      </c>
      <c r="C72" s="5" t="s">
        <v>223</v>
      </c>
      <c r="D72" s="6">
        <v>500000</v>
      </c>
      <c r="E72" s="6">
        <v>450000</v>
      </c>
      <c r="F72" s="6">
        <f t="shared" si="2"/>
        <v>402400</v>
      </c>
      <c r="G72" s="6">
        <v>0</v>
      </c>
      <c r="H72" s="6">
        <v>402400</v>
      </c>
      <c r="I72" s="6">
        <v>402400</v>
      </c>
      <c r="J72" s="6">
        <v>0</v>
      </c>
      <c r="K72" s="6">
        <f t="shared" si="3"/>
        <v>0</v>
      </c>
    </row>
    <row r="73" spans="1:12" s="2" customFormat="1" ht="33" x14ac:dyDescent="0.25">
      <c r="A73" s="5" t="s">
        <v>314</v>
      </c>
      <c r="B73" s="5" t="s">
        <v>228</v>
      </c>
      <c r="C73" s="5" t="s">
        <v>229</v>
      </c>
      <c r="D73" s="6">
        <v>0</v>
      </c>
      <c r="E73" s="6">
        <v>0</v>
      </c>
      <c r="F73" s="6">
        <f t="shared" si="2"/>
        <v>535864</v>
      </c>
      <c r="G73" s="6">
        <v>0</v>
      </c>
      <c r="H73" s="6">
        <v>535864</v>
      </c>
      <c r="I73" s="6">
        <v>445183</v>
      </c>
      <c r="J73" s="6">
        <v>0</v>
      </c>
      <c r="K73" s="6">
        <f t="shared" si="3"/>
        <v>90681</v>
      </c>
    </row>
    <row r="74" spans="1:12" s="2" customFormat="1" x14ac:dyDescent="0.25">
      <c r="A74" s="3"/>
      <c r="B74" s="3"/>
      <c r="C74" s="3"/>
      <c r="D74" s="4"/>
      <c r="E74" s="4"/>
      <c r="F74" s="4"/>
      <c r="G74" s="4"/>
      <c r="H74" s="4"/>
      <c r="I74" s="4"/>
      <c r="J74" s="4"/>
      <c r="K74" s="4"/>
    </row>
    <row r="75" spans="1:12" x14ac:dyDescent="0.25">
      <c r="A75" s="11" t="s">
        <v>281</v>
      </c>
      <c r="B75" s="11"/>
      <c r="C75" s="11"/>
      <c r="D75" s="11"/>
      <c r="E75" s="11" t="s">
        <v>283</v>
      </c>
      <c r="F75" s="11"/>
      <c r="G75" s="11"/>
      <c r="H75" s="11"/>
      <c r="I75" s="11" t="s">
        <v>285</v>
      </c>
      <c r="J75" s="11"/>
      <c r="K75" s="11"/>
      <c r="L75" s="11"/>
    </row>
    <row r="76" spans="1:12" x14ac:dyDescent="0.25">
      <c r="A76" s="17" t="s">
        <v>282</v>
      </c>
      <c r="B76" s="17"/>
      <c r="C76" s="17"/>
      <c r="D76" s="17"/>
      <c r="E76" s="17" t="s">
        <v>284</v>
      </c>
      <c r="F76" s="17"/>
      <c r="G76" s="17"/>
      <c r="H76" s="17"/>
      <c r="I76" s="17"/>
      <c r="J76" s="17"/>
      <c r="K76" s="17"/>
      <c r="L76" s="17"/>
    </row>
    <row r="149" spans="1:20" x14ac:dyDescent="0.25">
      <c r="A149" s="7"/>
      <c r="B149" s="7"/>
      <c r="C149" s="7"/>
      <c r="D149" s="7"/>
      <c r="I149" s="7"/>
      <c r="J149" s="7"/>
      <c r="K149" s="7"/>
      <c r="L149" s="7"/>
      <c r="Q149" s="7"/>
      <c r="R149" s="7"/>
      <c r="S149" s="7"/>
      <c r="T149" s="7"/>
    </row>
  </sheetData>
  <mergeCells count="23">
    <mergeCell ref="A75:D75"/>
    <mergeCell ref="A76:D76"/>
    <mergeCell ref="E75:H75"/>
    <mergeCell ref="E76:H76"/>
    <mergeCell ref="I75:L75"/>
    <mergeCell ref="I76:L76"/>
    <mergeCell ref="A11:B11"/>
    <mergeCell ref="C7:C10"/>
    <mergeCell ref="D7:D10"/>
    <mergeCell ref="E7:E10"/>
    <mergeCell ref="F7:H7"/>
    <mergeCell ref="F8:F10"/>
    <mergeCell ref="G8:G10"/>
    <mergeCell ref="H8:H10"/>
    <mergeCell ref="A7:B10"/>
    <mergeCell ref="I7:I10"/>
    <mergeCell ref="J7:J10"/>
    <mergeCell ref="K7:K10"/>
    <mergeCell ref="A1:K1"/>
    <mergeCell ref="A2:K2"/>
    <mergeCell ref="A3:K3"/>
    <mergeCell ref="A4:K4"/>
    <mergeCell ref="A5:K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93"/>
  <sheetViews>
    <sheetView topLeftCell="B27" workbookViewId="0">
      <selection activeCell="B12" sqref="B12:I45"/>
    </sheetView>
  </sheetViews>
  <sheetFormatPr defaultRowHeight="15" x14ac:dyDescent="0.25"/>
  <cols>
    <col min="1" max="1" width="3.42578125" hidden="1" customWidth="1"/>
    <col min="2" max="2" width="41.85546875" customWidth="1"/>
    <col min="3" max="3" width="11.7109375" customWidth="1"/>
    <col min="4" max="5" width="14.42578125" customWidth="1"/>
    <col min="6" max="8" width="14.42578125" hidden="1" customWidth="1"/>
    <col min="9" max="9" width="14.42578125" customWidth="1"/>
    <col min="10" max="11" width="14.42578125" hidden="1" customWidth="1"/>
  </cols>
  <sheetData>
    <row r="1" spans="1:11" x14ac:dyDescent="0.25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1" x14ac:dyDescent="0.25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1" x14ac:dyDescent="0.25">
      <c r="A3" s="14" t="s">
        <v>2</v>
      </c>
      <c r="B3" s="14"/>
      <c r="C3" s="14"/>
      <c r="D3" s="14"/>
      <c r="E3" s="14"/>
      <c r="F3" s="14"/>
      <c r="G3" s="14"/>
      <c r="H3" s="14"/>
      <c r="I3" s="14"/>
      <c r="J3" s="14"/>
      <c r="K3" s="14"/>
    </row>
    <row r="4" spans="1:11" ht="70.150000000000006" customHeight="1" x14ac:dyDescent="0.25">
      <c r="A4" s="15" t="s">
        <v>315</v>
      </c>
      <c r="B4" s="15"/>
      <c r="C4" s="15"/>
      <c r="D4" s="15"/>
      <c r="E4" s="15"/>
      <c r="F4" s="15"/>
      <c r="G4" s="15"/>
      <c r="H4" s="15"/>
      <c r="I4" s="15"/>
      <c r="J4" s="15"/>
      <c r="K4" s="15"/>
    </row>
    <row r="5" spans="1:11" x14ac:dyDescent="0.25">
      <c r="A5" s="13" t="s">
        <v>4</v>
      </c>
      <c r="B5" s="13"/>
      <c r="C5" s="13"/>
      <c r="D5" s="13"/>
      <c r="E5" s="13"/>
      <c r="F5" s="13"/>
      <c r="G5" s="13"/>
      <c r="H5" s="13"/>
      <c r="I5" s="13"/>
      <c r="J5" s="13"/>
      <c r="K5" s="13"/>
    </row>
    <row r="6" spans="1:11" ht="15.75" thickBot="1" x14ac:dyDescent="0.3"/>
    <row r="7" spans="1:11" s="2" customFormat="1" ht="15.75" thickBot="1" x14ac:dyDescent="0.3">
      <c r="A7" s="10" t="s">
        <v>5</v>
      </c>
      <c r="B7" s="10"/>
      <c r="C7" s="10" t="s">
        <v>7</v>
      </c>
      <c r="D7" s="10" t="s">
        <v>9</v>
      </c>
      <c r="E7" s="10" t="s">
        <v>10</v>
      </c>
      <c r="F7" s="10" t="s">
        <v>11</v>
      </c>
      <c r="G7" s="10"/>
      <c r="H7" s="10"/>
      <c r="I7" s="10" t="s">
        <v>16</v>
      </c>
      <c r="J7" s="10" t="s">
        <v>17</v>
      </c>
      <c r="K7" s="10" t="s">
        <v>18</v>
      </c>
    </row>
    <row r="8" spans="1:11" s="2" customFormat="1" ht="15.75" thickBot="1" x14ac:dyDescent="0.3">
      <c r="A8" s="10"/>
      <c r="B8" s="10"/>
      <c r="C8" s="10"/>
      <c r="D8" s="10"/>
      <c r="E8" s="10"/>
      <c r="F8" s="10" t="s">
        <v>12</v>
      </c>
      <c r="G8" s="10" t="s">
        <v>14</v>
      </c>
      <c r="H8" s="10" t="s">
        <v>15</v>
      </c>
      <c r="I8" s="10"/>
      <c r="J8" s="10"/>
      <c r="K8" s="10"/>
    </row>
    <row r="9" spans="1:11" s="2" customFormat="1" ht="15.75" thickBot="1" x14ac:dyDescent="0.3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</row>
    <row r="10" spans="1:11" s="2" customFormat="1" ht="15.75" thickBot="1" x14ac:dyDescent="0.3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</row>
    <row r="11" spans="1:11" s="2" customFormat="1" ht="15.75" thickBot="1" x14ac:dyDescent="0.3">
      <c r="A11" s="10" t="s">
        <v>6</v>
      </c>
      <c r="B11" s="10"/>
      <c r="C11" s="1" t="s">
        <v>8</v>
      </c>
      <c r="D11" s="1">
        <v>1</v>
      </c>
      <c r="E11" s="1">
        <v>2</v>
      </c>
      <c r="F11" s="1" t="s">
        <v>13</v>
      </c>
      <c r="G11" s="1">
        <v>4</v>
      </c>
      <c r="H11" s="1">
        <v>5</v>
      </c>
      <c r="I11" s="1">
        <v>6</v>
      </c>
      <c r="J11" s="1">
        <v>7</v>
      </c>
      <c r="K11" s="1" t="s">
        <v>19</v>
      </c>
    </row>
    <row r="12" spans="1:11" s="2" customFormat="1" ht="22.5" x14ac:dyDescent="0.25">
      <c r="A12" s="5" t="s">
        <v>20</v>
      </c>
      <c r="B12" s="5" t="s">
        <v>316</v>
      </c>
      <c r="C12" s="5" t="s">
        <v>22</v>
      </c>
      <c r="D12" s="6">
        <f>D13+D18+D21+D24+D36+D38</f>
        <v>94797060</v>
      </c>
      <c r="E12" s="6">
        <f>E13+E18+E21+E24+E36+E38</f>
        <v>70575400</v>
      </c>
      <c r="F12" s="6">
        <f t="shared" ref="F12:F45" si="0">G12+H12</f>
        <v>31257776</v>
      </c>
      <c r="G12" s="6">
        <f>G13+G18+G21+G24+G36+G38</f>
        <v>531567</v>
      </c>
      <c r="H12" s="6">
        <f>H13+H18+H21+H24+H36+H38</f>
        <v>30726209</v>
      </c>
      <c r="I12" s="6">
        <f>I13+I18+I21+I24+I36+I38</f>
        <v>30673194</v>
      </c>
      <c r="J12" s="6">
        <f>J13+J18+J21+J24+J36+J38</f>
        <v>144858</v>
      </c>
      <c r="K12" s="6">
        <f t="shared" ref="K12:K45" si="1">F12-I12-J12</f>
        <v>439724</v>
      </c>
    </row>
    <row r="13" spans="1:11" s="2" customFormat="1" x14ac:dyDescent="0.25">
      <c r="A13" s="5" t="s">
        <v>23</v>
      </c>
      <c r="B13" s="5" t="s">
        <v>27</v>
      </c>
      <c r="C13" s="5" t="s">
        <v>28</v>
      </c>
      <c r="D13" s="6">
        <f t="shared" ref="D13:E16" si="2">+D14</f>
        <v>7658200</v>
      </c>
      <c r="E13" s="6">
        <f t="shared" si="2"/>
        <v>3445740</v>
      </c>
      <c r="F13" s="6">
        <f t="shared" si="0"/>
        <v>3391411</v>
      </c>
      <c r="G13" s="6">
        <f t="shared" ref="G13:J16" si="3">+G14</f>
        <v>0</v>
      </c>
      <c r="H13" s="6">
        <f t="shared" si="3"/>
        <v>3391411</v>
      </c>
      <c r="I13" s="6">
        <f t="shared" si="3"/>
        <v>3391411</v>
      </c>
      <c r="J13" s="6">
        <f t="shared" si="3"/>
        <v>0</v>
      </c>
      <c r="K13" s="6">
        <f t="shared" si="1"/>
        <v>0</v>
      </c>
    </row>
    <row r="14" spans="1:11" s="2" customFormat="1" x14ac:dyDescent="0.25">
      <c r="A14" s="5" t="s">
        <v>317</v>
      </c>
      <c r="B14" s="5" t="s">
        <v>135</v>
      </c>
      <c r="C14" s="5" t="s">
        <v>136</v>
      </c>
      <c r="D14" s="6">
        <f t="shared" si="2"/>
        <v>7658200</v>
      </c>
      <c r="E14" s="6">
        <f t="shared" si="2"/>
        <v>3445740</v>
      </c>
      <c r="F14" s="6">
        <f t="shared" si="0"/>
        <v>3391411</v>
      </c>
      <c r="G14" s="6">
        <f t="shared" si="3"/>
        <v>0</v>
      </c>
      <c r="H14" s="6">
        <f t="shared" si="3"/>
        <v>3391411</v>
      </c>
      <c r="I14" s="6">
        <f t="shared" si="3"/>
        <v>3391411</v>
      </c>
      <c r="J14" s="6">
        <f t="shared" si="3"/>
        <v>0</v>
      </c>
      <c r="K14" s="6">
        <f t="shared" si="1"/>
        <v>0</v>
      </c>
    </row>
    <row r="15" spans="1:11" s="2" customFormat="1" ht="22.5" x14ac:dyDescent="0.25">
      <c r="A15" s="5" t="s">
        <v>288</v>
      </c>
      <c r="B15" s="5" t="s">
        <v>150</v>
      </c>
      <c r="C15" s="5" t="s">
        <v>151</v>
      </c>
      <c r="D15" s="6">
        <f t="shared" si="2"/>
        <v>7658200</v>
      </c>
      <c r="E15" s="6">
        <f t="shared" si="2"/>
        <v>3445740</v>
      </c>
      <c r="F15" s="6">
        <f t="shared" si="0"/>
        <v>3391411</v>
      </c>
      <c r="G15" s="6">
        <f t="shared" si="3"/>
        <v>0</v>
      </c>
      <c r="H15" s="6">
        <f t="shared" si="3"/>
        <v>3391411</v>
      </c>
      <c r="I15" s="6">
        <f t="shared" si="3"/>
        <v>3391411</v>
      </c>
      <c r="J15" s="6">
        <f t="shared" si="3"/>
        <v>0</v>
      </c>
      <c r="K15" s="6">
        <f t="shared" si="1"/>
        <v>0</v>
      </c>
    </row>
    <row r="16" spans="1:11" s="2" customFormat="1" ht="22.5" x14ac:dyDescent="0.25">
      <c r="A16" s="5" t="s">
        <v>318</v>
      </c>
      <c r="B16" s="5" t="s">
        <v>308</v>
      </c>
      <c r="C16" s="5" t="s">
        <v>309</v>
      </c>
      <c r="D16" s="6">
        <f t="shared" si="2"/>
        <v>7658200</v>
      </c>
      <c r="E16" s="6">
        <f t="shared" si="2"/>
        <v>3445740</v>
      </c>
      <c r="F16" s="6">
        <f t="shared" si="0"/>
        <v>3391411</v>
      </c>
      <c r="G16" s="6">
        <f t="shared" si="3"/>
        <v>0</v>
      </c>
      <c r="H16" s="6">
        <f t="shared" si="3"/>
        <v>3391411</v>
      </c>
      <c r="I16" s="6">
        <f t="shared" si="3"/>
        <v>3391411</v>
      </c>
      <c r="J16" s="6">
        <f t="shared" si="3"/>
        <v>0</v>
      </c>
      <c r="K16" s="6">
        <f t="shared" si="1"/>
        <v>0</v>
      </c>
    </row>
    <row r="17" spans="1:11" s="2" customFormat="1" x14ac:dyDescent="0.25">
      <c r="A17" s="5" t="s">
        <v>319</v>
      </c>
      <c r="B17" s="5" t="s">
        <v>192</v>
      </c>
      <c r="C17" s="5" t="s">
        <v>193</v>
      </c>
      <c r="D17" s="6">
        <v>7658200</v>
      </c>
      <c r="E17" s="6">
        <v>3445740</v>
      </c>
      <c r="F17" s="6">
        <f t="shared" si="0"/>
        <v>3391411</v>
      </c>
      <c r="G17" s="6">
        <v>0</v>
      </c>
      <c r="H17" s="6">
        <v>3391411</v>
      </c>
      <c r="I17" s="6">
        <v>3391411</v>
      </c>
      <c r="J17" s="6">
        <v>0</v>
      </c>
      <c r="K17" s="6">
        <f t="shared" si="1"/>
        <v>0</v>
      </c>
    </row>
    <row r="18" spans="1:11" s="2" customFormat="1" x14ac:dyDescent="0.25">
      <c r="A18" s="5" t="s">
        <v>290</v>
      </c>
      <c r="B18" s="5" t="s">
        <v>195</v>
      </c>
      <c r="C18" s="5" t="s">
        <v>196</v>
      </c>
      <c r="D18" s="6">
        <f>D19</f>
        <v>247400</v>
      </c>
      <c r="E18" s="6">
        <f>E19</f>
        <v>247400</v>
      </c>
      <c r="F18" s="6">
        <f t="shared" si="0"/>
        <v>375742</v>
      </c>
      <c r="G18" s="6">
        <f>G19</f>
        <v>0</v>
      </c>
      <c r="H18" s="6">
        <f>H19</f>
        <v>375742</v>
      </c>
      <c r="I18" s="6">
        <f>I19</f>
        <v>375742</v>
      </c>
      <c r="J18" s="6">
        <f>J19</f>
        <v>0</v>
      </c>
      <c r="K18" s="6">
        <f t="shared" si="1"/>
        <v>0</v>
      </c>
    </row>
    <row r="19" spans="1:11" s="2" customFormat="1" ht="33" x14ac:dyDescent="0.25">
      <c r="A19" s="5" t="s">
        <v>56</v>
      </c>
      <c r="B19" s="5" t="s">
        <v>198</v>
      </c>
      <c r="C19" s="5" t="s">
        <v>199</v>
      </c>
      <c r="D19" s="6">
        <f>+D20</f>
        <v>247400</v>
      </c>
      <c r="E19" s="6">
        <f>+E20</f>
        <v>247400</v>
      </c>
      <c r="F19" s="6">
        <f t="shared" si="0"/>
        <v>375742</v>
      </c>
      <c r="G19" s="6">
        <f>+G20</f>
        <v>0</v>
      </c>
      <c r="H19" s="6">
        <f>+H20</f>
        <v>375742</v>
      </c>
      <c r="I19" s="6">
        <f>+I20</f>
        <v>375742</v>
      </c>
      <c r="J19" s="6">
        <f>+J20</f>
        <v>0</v>
      </c>
      <c r="K19" s="6">
        <f t="shared" si="1"/>
        <v>0</v>
      </c>
    </row>
    <row r="20" spans="1:11" s="2" customFormat="1" ht="22.5" x14ac:dyDescent="0.25">
      <c r="A20" s="5" t="s">
        <v>68</v>
      </c>
      <c r="B20" s="5" t="s">
        <v>201</v>
      </c>
      <c r="C20" s="5" t="s">
        <v>202</v>
      </c>
      <c r="D20" s="6">
        <v>247400</v>
      </c>
      <c r="E20" s="6">
        <v>247400</v>
      </c>
      <c r="F20" s="6">
        <f t="shared" si="0"/>
        <v>375742</v>
      </c>
      <c r="G20" s="6">
        <v>0</v>
      </c>
      <c r="H20" s="6">
        <v>375742</v>
      </c>
      <c r="I20" s="6">
        <v>375742</v>
      </c>
      <c r="J20" s="6">
        <v>0</v>
      </c>
      <c r="K20" s="6">
        <f t="shared" si="1"/>
        <v>0</v>
      </c>
    </row>
    <row r="21" spans="1:11" s="2" customFormat="1" ht="22.5" x14ac:dyDescent="0.25">
      <c r="A21" s="5" t="s">
        <v>74</v>
      </c>
      <c r="B21" s="5" t="s">
        <v>204</v>
      </c>
      <c r="C21" s="5" t="s">
        <v>205</v>
      </c>
      <c r="D21" s="6">
        <f>D22</f>
        <v>0</v>
      </c>
      <c r="E21" s="6">
        <f>E22</f>
        <v>0</v>
      </c>
      <c r="F21" s="6">
        <f t="shared" si="0"/>
        <v>278959</v>
      </c>
      <c r="G21" s="6">
        <f>G22</f>
        <v>0</v>
      </c>
      <c r="H21" s="6">
        <f>H22</f>
        <v>278959</v>
      </c>
      <c r="I21" s="6">
        <f>I22</f>
        <v>278959</v>
      </c>
      <c r="J21" s="6">
        <f>J22</f>
        <v>0</v>
      </c>
      <c r="K21" s="6">
        <f t="shared" si="1"/>
        <v>0</v>
      </c>
    </row>
    <row r="22" spans="1:11" s="2" customFormat="1" ht="43.5" x14ac:dyDescent="0.25">
      <c r="A22" s="5" t="s">
        <v>77</v>
      </c>
      <c r="B22" s="5" t="s">
        <v>207</v>
      </c>
      <c r="C22" s="5" t="s">
        <v>208</v>
      </c>
      <c r="D22" s="6">
        <f>+D23</f>
        <v>0</v>
      </c>
      <c r="E22" s="6">
        <f>+E23</f>
        <v>0</v>
      </c>
      <c r="F22" s="6">
        <f t="shared" si="0"/>
        <v>278959</v>
      </c>
      <c r="G22" s="6">
        <f>+G23</f>
        <v>0</v>
      </c>
      <c r="H22" s="6">
        <f>+H23</f>
        <v>278959</v>
      </c>
      <c r="I22" s="6">
        <f>+I23</f>
        <v>278959</v>
      </c>
      <c r="J22" s="6">
        <f>+J23</f>
        <v>0</v>
      </c>
      <c r="K22" s="6">
        <f t="shared" si="1"/>
        <v>0</v>
      </c>
    </row>
    <row r="23" spans="1:11" s="2" customFormat="1" ht="33" x14ac:dyDescent="0.25">
      <c r="A23" s="5" t="s">
        <v>83</v>
      </c>
      <c r="B23" s="5" t="s">
        <v>210</v>
      </c>
      <c r="C23" s="5" t="s">
        <v>211</v>
      </c>
      <c r="D23" s="6">
        <v>0</v>
      </c>
      <c r="E23" s="6">
        <v>0</v>
      </c>
      <c r="F23" s="6">
        <f t="shared" si="0"/>
        <v>278959</v>
      </c>
      <c r="G23" s="6">
        <v>0</v>
      </c>
      <c r="H23" s="6">
        <v>278959</v>
      </c>
      <c r="I23" s="6">
        <v>278959</v>
      </c>
      <c r="J23" s="6">
        <v>0</v>
      </c>
      <c r="K23" s="6">
        <f t="shared" si="1"/>
        <v>0</v>
      </c>
    </row>
    <row r="24" spans="1:11" s="2" customFormat="1" x14ac:dyDescent="0.25">
      <c r="A24" s="5" t="s">
        <v>320</v>
      </c>
      <c r="B24" s="5" t="s">
        <v>213</v>
      </c>
      <c r="C24" s="5" t="s">
        <v>214</v>
      </c>
      <c r="D24" s="6">
        <f>D25</f>
        <v>45367490</v>
      </c>
      <c r="E24" s="6">
        <f>E25</f>
        <v>31459420</v>
      </c>
      <c r="F24" s="6">
        <f t="shared" si="0"/>
        <v>2298954</v>
      </c>
      <c r="G24" s="6">
        <f t="shared" ref="G24:J25" si="4">G25</f>
        <v>70514</v>
      </c>
      <c r="H24" s="6">
        <f t="shared" si="4"/>
        <v>2228440</v>
      </c>
      <c r="I24" s="6">
        <f t="shared" si="4"/>
        <v>2188236</v>
      </c>
      <c r="J24" s="6">
        <f t="shared" si="4"/>
        <v>0</v>
      </c>
      <c r="K24" s="6">
        <f t="shared" si="1"/>
        <v>110718</v>
      </c>
    </row>
    <row r="25" spans="1:11" s="2" customFormat="1" ht="22.5" x14ac:dyDescent="0.25">
      <c r="A25" s="5" t="s">
        <v>292</v>
      </c>
      <c r="B25" s="5" t="s">
        <v>216</v>
      </c>
      <c r="C25" s="5" t="s">
        <v>217</v>
      </c>
      <c r="D25" s="6">
        <f>D26</f>
        <v>45367490</v>
      </c>
      <c r="E25" s="6">
        <f>E26</f>
        <v>31459420</v>
      </c>
      <c r="F25" s="6">
        <f t="shared" si="0"/>
        <v>2298954</v>
      </c>
      <c r="G25" s="6">
        <f t="shared" si="4"/>
        <v>70514</v>
      </c>
      <c r="H25" s="6">
        <f t="shared" si="4"/>
        <v>2228440</v>
      </c>
      <c r="I25" s="6">
        <f t="shared" si="4"/>
        <v>2188236</v>
      </c>
      <c r="J25" s="6">
        <f t="shared" si="4"/>
        <v>0</v>
      </c>
      <c r="K25" s="6">
        <f t="shared" si="1"/>
        <v>110718</v>
      </c>
    </row>
    <row r="26" spans="1:11" s="2" customFormat="1" ht="96" x14ac:dyDescent="0.25">
      <c r="A26" s="5" t="s">
        <v>98</v>
      </c>
      <c r="B26" s="5" t="s">
        <v>219</v>
      </c>
      <c r="C26" s="5" t="s">
        <v>220</v>
      </c>
      <c r="D26" s="6">
        <f>+D27+D28+D29+D30+D33</f>
        <v>45367490</v>
      </c>
      <c r="E26" s="6">
        <f>+E27+E28+E29+E30+E33</f>
        <v>31459420</v>
      </c>
      <c r="F26" s="6">
        <f t="shared" si="0"/>
        <v>2298954</v>
      </c>
      <c r="G26" s="6">
        <f>+G27+G28+G29+G30+G33</f>
        <v>70514</v>
      </c>
      <c r="H26" s="6">
        <f>+H27+H28+H29+H30+H33</f>
        <v>2228440</v>
      </c>
      <c r="I26" s="6">
        <f>+I27+I28+I29+I30+I33</f>
        <v>2188236</v>
      </c>
      <c r="J26" s="6">
        <f>+J27+J28+J29+J30+J33</f>
        <v>0</v>
      </c>
      <c r="K26" s="6">
        <f t="shared" si="1"/>
        <v>110718</v>
      </c>
    </row>
    <row r="27" spans="1:11" s="2" customFormat="1" ht="22.5" x14ac:dyDescent="0.25">
      <c r="A27" s="5" t="s">
        <v>321</v>
      </c>
      <c r="B27" s="5" t="s">
        <v>225</v>
      </c>
      <c r="C27" s="5" t="s">
        <v>226</v>
      </c>
      <c r="D27" s="6">
        <v>8165500</v>
      </c>
      <c r="E27" s="6">
        <v>5000000</v>
      </c>
      <c r="F27" s="6">
        <f t="shared" si="0"/>
        <v>1885726</v>
      </c>
      <c r="G27" s="6">
        <v>0</v>
      </c>
      <c r="H27" s="6">
        <v>1885726</v>
      </c>
      <c r="I27" s="6">
        <v>1885726</v>
      </c>
      <c r="J27" s="6">
        <v>0</v>
      </c>
      <c r="K27" s="6">
        <f t="shared" si="1"/>
        <v>0</v>
      </c>
    </row>
    <row r="28" spans="1:11" s="2" customFormat="1" ht="54" x14ac:dyDescent="0.25">
      <c r="A28" s="5" t="s">
        <v>302</v>
      </c>
      <c r="B28" s="5" t="s">
        <v>231</v>
      </c>
      <c r="C28" s="5" t="s">
        <v>232</v>
      </c>
      <c r="D28" s="6">
        <v>2262940</v>
      </c>
      <c r="E28" s="6">
        <v>1616440</v>
      </c>
      <c r="F28" s="6">
        <f t="shared" si="0"/>
        <v>404278</v>
      </c>
      <c r="G28" s="6">
        <v>70514</v>
      </c>
      <c r="H28" s="6">
        <v>333764</v>
      </c>
      <c r="I28" s="6">
        <v>298035</v>
      </c>
      <c r="J28" s="6">
        <v>0</v>
      </c>
      <c r="K28" s="6">
        <f t="shared" si="1"/>
        <v>106243</v>
      </c>
    </row>
    <row r="29" spans="1:11" s="2" customFormat="1" ht="33" x14ac:dyDescent="0.25">
      <c r="A29" s="5" t="s">
        <v>170</v>
      </c>
      <c r="B29" s="5" t="s">
        <v>234</v>
      </c>
      <c r="C29" s="5" t="s">
        <v>235</v>
      </c>
      <c r="D29" s="6">
        <v>11000000</v>
      </c>
      <c r="E29" s="6">
        <v>1500000</v>
      </c>
      <c r="F29" s="6">
        <f t="shared" si="0"/>
        <v>0</v>
      </c>
      <c r="G29" s="6">
        <v>0</v>
      </c>
      <c r="H29" s="6">
        <v>0</v>
      </c>
      <c r="I29" s="6">
        <v>0</v>
      </c>
      <c r="J29" s="6">
        <v>0</v>
      </c>
      <c r="K29" s="6">
        <f t="shared" si="1"/>
        <v>0</v>
      </c>
    </row>
    <row r="30" spans="1:11" s="2" customFormat="1" ht="33" x14ac:dyDescent="0.25">
      <c r="A30" s="5" t="s">
        <v>173</v>
      </c>
      <c r="B30" s="5" t="s">
        <v>237</v>
      </c>
      <c r="C30" s="5" t="s">
        <v>238</v>
      </c>
      <c r="D30" s="6">
        <f>D31+D32</f>
        <v>16453470</v>
      </c>
      <c r="E30" s="6">
        <f>E31+E32</f>
        <v>16453470</v>
      </c>
      <c r="F30" s="6">
        <f t="shared" si="0"/>
        <v>0</v>
      </c>
      <c r="G30" s="6">
        <f>G31+G32</f>
        <v>0</v>
      </c>
      <c r="H30" s="6">
        <f>H31+H32</f>
        <v>0</v>
      </c>
      <c r="I30" s="6">
        <f>I31+I32</f>
        <v>0</v>
      </c>
      <c r="J30" s="6">
        <f>J31+J32</f>
        <v>0</v>
      </c>
      <c r="K30" s="6">
        <f t="shared" si="1"/>
        <v>0</v>
      </c>
    </row>
    <row r="31" spans="1:11" s="2" customFormat="1" x14ac:dyDescent="0.25">
      <c r="A31" s="5" t="s">
        <v>176</v>
      </c>
      <c r="B31" s="5" t="s">
        <v>240</v>
      </c>
      <c r="C31" s="5" t="s">
        <v>241</v>
      </c>
      <c r="D31" s="6">
        <v>13826440</v>
      </c>
      <c r="E31" s="6">
        <v>13826440</v>
      </c>
      <c r="F31" s="6">
        <f t="shared" si="0"/>
        <v>0</v>
      </c>
      <c r="G31" s="6">
        <v>0</v>
      </c>
      <c r="H31" s="6">
        <v>0</v>
      </c>
      <c r="I31" s="6">
        <v>0</v>
      </c>
      <c r="J31" s="6">
        <v>0</v>
      </c>
      <c r="K31" s="6">
        <f t="shared" si="1"/>
        <v>0</v>
      </c>
    </row>
    <row r="32" spans="1:11" s="2" customFormat="1" x14ac:dyDescent="0.25">
      <c r="A32" s="5" t="s">
        <v>322</v>
      </c>
      <c r="B32" s="5" t="s">
        <v>243</v>
      </c>
      <c r="C32" s="5" t="s">
        <v>244</v>
      </c>
      <c r="D32" s="6">
        <v>2627030</v>
      </c>
      <c r="E32" s="6">
        <v>2627030</v>
      </c>
      <c r="F32" s="6">
        <f t="shared" si="0"/>
        <v>0</v>
      </c>
      <c r="G32" s="6">
        <v>0</v>
      </c>
      <c r="H32" s="6">
        <v>0</v>
      </c>
      <c r="I32" s="6">
        <v>0</v>
      </c>
      <c r="J32" s="6">
        <v>0</v>
      </c>
      <c r="K32" s="6">
        <f t="shared" si="1"/>
        <v>0</v>
      </c>
    </row>
    <row r="33" spans="1:12" s="2" customFormat="1" ht="22.5" x14ac:dyDescent="0.25">
      <c r="A33" s="5" t="s">
        <v>304</v>
      </c>
      <c r="B33" s="5" t="s">
        <v>246</v>
      </c>
      <c r="C33" s="5" t="s">
        <v>247</v>
      </c>
      <c r="D33" s="6">
        <f>D34+D35</f>
        <v>7485580</v>
      </c>
      <c r="E33" s="6">
        <f>E34+E35</f>
        <v>6889510</v>
      </c>
      <c r="F33" s="6">
        <f t="shared" si="0"/>
        <v>8950</v>
      </c>
      <c r="G33" s="6">
        <f>G34+G35</f>
        <v>0</v>
      </c>
      <c r="H33" s="6">
        <f>H34+H35</f>
        <v>8950</v>
      </c>
      <c r="I33" s="6">
        <f>I34+I35</f>
        <v>4475</v>
      </c>
      <c r="J33" s="6">
        <f>J34+J35</f>
        <v>0</v>
      </c>
      <c r="K33" s="6">
        <f t="shared" si="1"/>
        <v>4475</v>
      </c>
    </row>
    <row r="34" spans="1:12" s="2" customFormat="1" x14ac:dyDescent="0.25">
      <c r="A34" s="5" t="s">
        <v>323</v>
      </c>
      <c r="B34" s="5" t="s">
        <v>249</v>
      </c>
      <c r="C34" s="5" t="s">
        <v>250</v>
      </c>
      <c r="D34" s="6">
        <v>6307270</v>
      </c>
      <c r="E34" s="6">
        <v>5806370</v>
      </c>
      <c r="F34" s="6">
        <f t="shared" si="0"/>
        <v>8000</v>
      </c>
      <c r="G34" s="6">
        <v>0</v>
      </c>
      <c r="H34" s="6">
        <v>8000</v>
      </c>
      <c r="I34" s="6">
        <v>4000</v>
      </c>
      <c r="J34" s="6">
        <v>0</v>
      </c>
      <c r="K34" s="6">
        <f t="shared" si="1"/>
        <v>4000</v>
      </c>
    </row>
    <row r="35" spans="1:12" s="2" customFormat="1" x14ac:dyDescent="0.25">
      <c r="A35" s="5" t="s">
        <v>324</v>
      </c>
      <c r="B35" s="5" t="s">
        <v>243</v>
      </c>
      <c r="C35" s="5" t="s">
        <v>252</v>
      </c>
      <c r="D35" s="6">
        <v>1178310</v>
      </c>
      <c r="E35" s="6">
        <v>1083140</v>
      </c>
      <c r="F35" s="6">
        <f t="shared" si="0"/>
        <v>950</v>
      </c>
      <c r="G35" s="6">
        <v>0</v>
      </c>
      <c r="H35" s="6">
        <v>950</v>
      </c>
      <c r="I35" s="6">
        <v>475</v>
      </c>
      <c r="J35" s="6">
        <v>0</v>
      </c>
      <c r="K35" s="6">
        <f t="shared" si="1"/>
        <v>475</v>
      </c>
    </row>
    <row r="36" spans="1:12" s="2" customFormat="1" ht="22.5" x14ac:dyDescent="0.25">
      <c r="A36" s="5" t="s">
        <v>325</v>
      </c>
      <c r="B36" s="5" t="s">
        <v>254</v>
      </c>
      <c r="C36" s="5" t="s">
        <v>255</v>
      </c>
      <c r="D36" s="6">
        <f>+D37</f>
        <v>169160</v>
      </c>
      <c r="E36" s="6">
        <f>+E37</f>
        <v>169160</v>
      </c>
      <c r="F36" s="6">
        <f t="shared" si="0"/>
        <v>169179</v>
      </c>
      <c r="G36" s="6">
        <f>+G37</f>
        <v>0</v>
      </c>
      <c r="H36" s="6">
        <f>+H37</f>
        <v>169179</v>
      </c>
      <c r="I36" s="6">
        <f>+I37</f>
        <v>169179</v>
      </c>
      <c r="J36" s="6">
        <f>+J37</f>
        <v>0</v>
      </c>
      <c r="K36" s="6">
        <f t="shared" si="1"/>
        <v>0</v>
      </c>
    </row>
    <row r="37" spans="1:12" s="2" customFormat="1" ht="33" x14ac:dyDescent="0.25">
      <c r="A37" s="5" t="s">
        <v>326</v>
      </c>
      <c r="B37" s="5" t="s">
        <v>257</v>
      </c>
      <c r="C37" s="5" t="s">
        <v>258</v>
      </c>
      <c r="D37" s="6">
        <v>169160</v>
      </c>
      <c r="E37" s="6">
        <v>169160</v>
      </c>
      <c r="F37" s="6">
        <f t="shared" si="0"/>
        <v>169179</v>
      </c>
      <c r="G37" s="6">
        <v>0</v>
      </c>
      <c r="H37" s="6">
        <v>169179</v>
      </c>
      <c r="I37" s="6">
        <v>169179</v>
      </c>
      <c r="J37" s="6">
        <v>0</v>
      </c>
      <c r="K37" s="6">
        <f t="shared" si="1"/>
        <v>0</v>
      </c>
    </row>
    <row r="38" spans="1:12" s="2" customFormat="1" ht="33" x14ac:dyDescent="0.25">
      <c r="A38" s="5" t="s">
        <v>327</v>
      </c>
      <c r="B38" s="5" t="s">
        <v>260</v>
      </c>
      <c r="C38" s="5" t="s">
        <v>261</v>
      </c>
      <c r="D38" s="6">
        <f>D39+D42</f>
        <v>41354810</v>
      </c>
      <c r="E38" s="6">
        <f>E39+E42</f>
        <v>35253680</v>
      </c>
      <c r="F38" s="6">
        <f t="shared" si="0"/>
        <v>24743531</v>
      </c>
      <c r="G38" s="6">
        <f>G39+G42</f>
        <v>461053</v>
      </c>
      <c r="H38" s="6">
        <f>H39+H42</f>
        <v>24282478</v>
      </c>
      <c r="I38" s="6">
        <f>I39+I42</f>
        <v>24269667</v>
      </c>
      <c r="J38" s="6">
        <f>J39+J42</f>
        <v>144858</v>
      </c>
      <c r="K38" s="6">
        <f t="shared" si="1"/>
        <v>329006</v>
      </c>
    </row>
    <row r="39" spans="1:12" s="2" customFormat="1" ht="22.5" x14ac:dyDescent="0.25">
      <c r="A39" s="5" t="s">
        <v>328</v>
      </c>
      <c r="B39" s="5" t="s">
        <v>263</v>
      </c>
      <c r="C39" s="5" t="s">
        <v>264</v>
      </c>
      <c r="D39" s="6">
        <f>D40+D41</f>
        <v>36857030</v>
      </c>
      <c r="E39" s="6">
        <f>E40+E41</f>
        <v>30755900</v>
      </c>
      <c r="F39" s="6">
        <f t="shared" si="0"/>
        <v>22561659</v>
      </c>
      <c r="G39" s="6">
        <f>G40+G41</f>
        <v>0</v>
      </c>
      <c r="H39" s="6">
        <f>H40+H41</f>
        <v>22561659</v>
      </c>
      <c r="I39" s="6">
        <f>I40+I41</f>
        <v>22232653</v>
      </c>
      <c r="J39" s="6">
        <f>J40+J41</f>
        <v>0</v>
      </c>
      <c r="K39" s="6">
        <f t="shared" si="1"/>
        <v>329006</v>
      </c>
    </row>
    <row r="40" spans="1:12" s="2" customFormat="1" ht="22.5" x14ac:dyDescent="0.25">
      <c r="A40" s="5" t="s">
        <v>329</v>
      </c>
      <c r="B40" s="5" t="s">
        <v>266</v>
      </c>
      <c r="C40" s="5" t="s">
        <v>267</v>
      </c>
      <c r="D40" s="6">
        <v>36803800</v>
      </c>
      <c r="E40" s="6">
        <v>30702670</v>
      </c>
      <c r="F40" s="6">
        <f t="shared" si="0"/>
        <v>22321425</v>
      </c>
      <c r="G40" s="6">
        <v>0</v>
      </c>
      <c r="H40" s="6">
        <v>22321425</v>
      </c>
      <c r="I40" s="6">
        <v>22226076</v>
      </c>
      <c r="J40" s="6">
        <v>0</v>
      </c>
      <c r="K40" s="6">
        <f t="shared" si="1"/>
        <v>95349</v>
      </c>
    </row>
    <row r="41" spans="1:12" s="2" customFormat="1" ht="22.5" x14ac:dyDescent="0.25">
      <c r="A41" s="5" t="s">
        <v>330</v>
      </c>
      <c r="B41" s="5" t="s">
        <v>269</v>
      </c>
      <c r="C41" s="5" t="s">
        <v>270</v>
      </c>
      <c r="D41" s="6">
        <v>53230</v>
      </c>
      <c r="E41" s="6">
        <v>53230</v>
      </c>
      <c r="F41" s="6">
        <f t="shared" si="0"/>
        <v>240234</v>
      </c>
      <c r="G41" s="6">
        <v>0</v>
      </c>
      <c r="H41" s="6">
        <v>240234</v>
      </c>
      <c r="I41" s="6">
        <v>6577</v>
      </c>
      <c r="J41" s="6">
        <v>0</v>
      </c>
      <c r="K41" s="6">
        <f t="shared" si="1"/>
        <v>233657</v>
      </c>
    </row>
    <row r="42" spans="1:12" s="2" customFormat="1" ht="22.5" x14ac:dyDescent="0.25">
      <c r="A42" s="5" t="s">
        <v>331</v>
      </c>
      <c r="B42" s="5" t="s">
        <v>272</v>
      </c>
      <c r="C42" s="5" t="s">
        <v>273</v>
      </c>
      <c r="D42" s="6">
        <f>D43+D44+D45</f>
        <v>4497780</v>
      </c>
      <c r="E42" s="6">
        <f>E43+E44+E45</f>
        <v>4497780</v>
      </c>
      <c r="F42" s="6">
        <f t="shared" si="0"/>
        <v>2181872</v>
      </c>
      <c r="G42" s="6">
        <f>G43+G44+G45</f>
        <v>461053</v>
      </c>
      <c r="H42" s="6">
        <f>H43+H44+H45</f>
        <v>1720819</v>
      </c>
      <c r="I42" s="6">
        <f>I43+I44+I45</f>
        <v>2037014</v>
      </c>
      <c r="J42" s="6">
        <f>J43+J44+J45</f>
        <v>144858</v>
      </c>
      <c r="K42" s="6">
        <f t="shared" si="1"/>
        <v>0</v>
      </c>
    </row>
    <row r="43" spans="1:12" s="2" customFormat="1" ht="22.5" x14ac:dyDescent="0.25">
      <c r="A43" s="5" t="s">
        <v>332</v>
      </c>
      <c r="B43" s="5" t="s">
        <v>266</v>
      </c>
      <c r="C43" s="5" t="s">
        <v>275</v>
      </c>
      <c r="D43" s="6">
        <v>4181590</v>
      </c>
      <c r="E43" s="6">
        <v>4181590</v>
      </c>
      <c r="F43" s="6">
        <f t="shared" si="0"/>
        <v>1889158</v>
      </c>
      <c r="G43" s="6">
        <v>461053</v>
      </c>
      <c r="H43" s="6">
        <v>1428105</v>
      </c>
      <c r="I43" s="6">
        <v>1744300</v>
      </c>
      <c r="J43" s="6">
        <v>144858</v>
      </c>
      <c r="K43" s="6">
        <f t="shared" si="1"/>
        <v>0</v>
      </c>
    </row>
    <row r="44" spans="1:12" s="2" customFormat="1" ht="22.5" x14ac:dyDescent="0.25">
      <c r="A44" s="5" t="s">
        <v>333</v>
      </c>
      <c r="B44" s="5" t="s">
        <v>269</v>
      </c>
      <c r="C44" s="5" t="s">
        <v>277</v>
      </c>
      <c r="D44" s="6">
        <v>316190</v>
      </c>
      <c r="E44" s="6">
        <v>316190</v>
      </c>
      <c r="F44" s="6">
        <f t="shared" si="0"/>
        <v>204389</v>
      </c>
      <c r="G44" s="6">
        <v>0</v>
      </c>
      <c r="H44" s="6">
        <v>204389</v>
      </c>
      <c r="I44" s="6">
        <v>204389</v>
      </c>
      <c r="J44" s="6">
        <v>0</v>
      </c>
      <c r="K44" s="6">
        <f t="shared" si="1"/>
        <v>0</v>
      </c>
    </row>
    <row r="45" spans="1:12" s="2" customFormat="1" ht="22.5" x14ac:dyDescent="0.25">
      <c r="A45" s="5" t="s">
        <v>224</v>
      </c>
      <c r="B45" s="5" t="s">
        <v>279</v>
      </c>
      <c r="C45" s="5" t="s">
        <v>280</v>
      </c>
      <c r="D45" s="6">
        <v>0</v>
      </c>
      <c r="E45" s="6">
        <v>0</v>
      </c>
      <c r="F45" s="6">
        <f t="shared" si="0"/>
        <v>88325</v>
      </c>
      <c r="G45" s="6">
        <v>0</v>
      </c>
      <c r="H45" s="6">
        <v>88325</v>
      </c>
      <c r="I45" s="6">
        <v>88325</v>
      </c>
      <c r="J45" s="6">
        <v>0</v>
      </c>
      <c r="K45" s="6">
        <f t="shared" si="1"/>
        <v>0</v>
      </c>
    </row>
    <row r="46" spans="1:12" s="2" customFormat="1" x14ac:dyDescent="0.25">
      <c r="A46" s="3"/>
      <c r="B46" s="3"/>
      <c r="C46" s="3"/>
      <c r="D46" s="4"/>
      <c r="E46" s="4"/>
      <c r="F46" s="4"/>
      <c r="G46" s="4"/>
      <c r="H46" s="4"/>
      <c r="I46" s="4"/>
      <c r="J46" s="4"/>
      <c r="K46" s="4"/>
    </row>
    <row r="47" spans="1:12" x14ac:dyDescent="0.25">
      <c r="A47" s="11" t="s">
        <v>281</v>
      </c>
      <c r="B47" s="11"/>
      <c r="C47" s="11"/>
      <c r="D47" s="11"/>
      <c r="E47" s="11" t="s">
        <v>283</v>
      </c>
      <c r="F47" s="11"/>
      <c r="G47" s="11"/>
      <c r="H47" s="11"/>
      <c r="I47" s="11" t="s">
        <v>285</v>
      </c>
      <c r="J47" s="11"/>
      <c r="K47" s="11"/>
      <c r="L47" s="11"/>
    </row>
    <row r="48" spans="1:12" x14ac:dyDescent="0.25">
      <c r="A48" s="17" t="s">
        <v>282</v>
      </c>
      <c r="B48" s="17"/>
      <c r="C48" s="17"/>
      <c r="D48" s="17"/>
      <c r="E48" s="17" t="s">
        <v>284</v>
      </c>
      <c r="F48" s="17"/>
      <c r="G48" s="17"/>
      <c r="H48" s="17"/>
      <c r="I48" s="17"/>
      <c r="J48" s="17"/>
      <c r="K48" s="17"/>
      <c r="L48" s="17"/>
    </row>
    <row r="93" spans="1:20" x14ac:dyDescent="0.25">
      <c r="A93" s="7"/>
      <c r="B93" s="7"/>
      <c r="C93" s="7"/>
      <c r="D93" s="7"/>
      <c r="I93" s="7"/>
      <c r="J93" s="7"/>
      <c r="K93" s="7"/>
      <c r="L93" s="7"/>
      <c r="Q93" s="7"/>
      <c r="R93" s="7"/>
      <c r="S93" s="7"/>
      <c r="T93" s="7"/>
    </row>
  </sheetData>
  <mergeCells count="23">
    <mergeCell ref="A47:D47"/>
    <mergeCell ref="A48:D48"/>
    <mergeCell ref="E47:H47"/>
    <mergeCell ref="E48:H48"/>
    <mergeCell ref="I47:L47"/>
    <mergeCell ref="I48:L48"/>
    <mergeCell ref="A11:B11"/>
    <mergeCell ref="C7:C10"/>
    <mergeCell ref="D7:D10"/>
    <mergeCell ref="E7:E10"/>
    <mergeCell ref="F7:H7"/>
    <mergeCell ref="F8:F10"/>
    <mergeCell ref="G8:G10"/>
    <mergeCell ref="H8:H10"/>
    <mergeCell ref="A7:B10"/>
    <mergeCell ref="I7:I10"/>
    <mergeCell ref="J7:J10"/>
    <mergeCell ref="K7:K10"/>
    <mergeCell ref="A1:K1"/>
    <mergeCell ref="A2:K2"/>
    <mergeCell ref="A3:K3"/>
    <mergeCell ref="A4:K4"/>
    <mergeCell ref="A5:K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3</vt:i4>
      </vt:variant>
    </vt:vector>
  </HeadingPairs>
  <TitlesOfParts>
    <vt:vector size="3" baseType="lpstr">
      <vt:lpstr>Foaie1</vt:lpstr>
      <vt:lpstr>Foaie2</vt:lpstr>
      <vt:lpstr>Foaie3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Oana.Cojocariu</dc:creator>
  <cp:lastModifiedBy>Iuliana.Florescu</cp:lastModifiedBy>
  <cp:lastPrinted>2023-08-11T06:46:35Z</cp:lastPrinted>
  <dcterms:created xsi:type="dcterms:W3CDTF">2023-08-10T09:02:31Z</dcterms:created>
  <dcterms:modified xsi:type="dcterms:W3CDTF">2023-08-11T06:46:38Z</dcterms:modified>
</cp:coreProperties>
</file>