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IUNIE\ph cont executie trim I 2024\"/>
    </mc:Choice>
  </mc:AlternateContent>
  <xr:revisionPtr revIDLastSave="0" documentId="13_ncr:1_{A254DDC6-D291-4573-BA22-06436F836B04}" xr6:coauthVersionLast="47" xr6:coauthVersionMax="47" xr10:uidLastSave="{00000000-0000-0000-0000-000000000000}"/>
  <bookViews>
    <workbookView xWindow="-120" yWindow="-120" windowWidth="29040" windowHeight="15990" xr2:uid="{560A906B-0402-4D48-A7CF-7A388AC31A2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5" i="1" l="1"/>
  <c r="F204" i="1"/>
  <c r="I203" i="1"/>
  <c r="H203" i="1"/>
  <c r="G203" i="1"/>
  <c r="G199" i="1" s="1"/>
  <c r="F199" i="1" s="1"/>
  <c r="F203" i="1"/>
  <c r="E203" i="1"/>
  <c r="E199" i="1" s="1"/>
  <c r="D203" i="1"/>
  <c r="F202" i="1"/>
  <c r="F201" i="1"/>
  <c r="I200" i="1"/>
  <c r="I199" i="1" s="1"/>
  <c r="H200" i="1"/>
  <c r="G200" i="1"/>
  <c r="F200" i="1" s="1"/>
  <c r="E200" i="1"/>
  <c r="D200" i="1"/>
  <c r="H199" i="1"/>
  <c r="D199" i="1"/>
  <c r="F198" i="1"/>
  <c r="I197" i="1"/>
  <c r="I196" i="1" s="1"/>
  <c r="H197" i="1"/>
  <c r="F197" i="1" s="1"/>
  <c r="G197" i="1"/>
  <c r="E197" i="1"/>
  <c r="D197" i="1"/>
  <c r="H196" i="1"/>
  <c r="G196" i="1"/>
  <c r="F196" i="1" s="1"/>
  <c r="E196" i="1"/>
  <c r="D196" i="1"/>
  <c r="F195" i="1"/>
  <c r="I194" i="1"/>
  <c r="H194" i="1"/>
  <c r="G194" i="1"/>
  <c r="F194" i="1" s="1"/>
  <c r="E194" i="1"/>
  <c r="D194" i="1"/>
  <c r="F193" i="1"/>
  <c r="I192" i="1"/>
  <c r="H192" i="1"/>
  <c r="G192" i="1"/>
  <c r="F192" i="1"/>
  <c r="E192" i="1"/>
  <c r="E182" i="1" s="1"/>
  <c r="E181" i="1" s="1"/>
  <c r="E180" i="1" s="1"/>
  <c r="E170" i="1" s="1"/>
  <c r="D192" i="1"/>
  <c r="F191" i="1"/>
  <c r="F190" i="1"/>
  <c r="I189" i="1"/>
  <c r="H189" i="1"/>
  <c r="G189" i="1"/>
  <c r="F189" i="1" s="1"/>
  <c r="E189" i="1"/>
  <c r="D189" i="1"/>
  <c r="F188" i="1"/>
  <c r="F187" i="1"/>
  <c r="I186" i="1"/>
  <c r="I182" i="1" s="1"/>
  <c r="I181" i="1" s="1"/>
  <c r="I180" i="1" s="1"/>
  <c r="H186" i="1"/>
  <c r="H182" i="1" s="1"/>
  <c r="H181" i="1" s="1"/>
  <c r="H180" i="1" s="1"/>
  <c r="G186" i="1"/>
  <c r="F186" i="1" s="1"/>
  <c r="E186" i="1"/>
  <c r="D186" i="1"/>
  <c r="D182" i="1" s="1"/>
  <c r="D181" i="1" s="1"/>
  <c r="D180" i="1" s="1"/>
  <c r="F185" i="1"/>
  <c r="F184" i="1"/>
  <c r="F183" i="1"/>
  <c r="F179" i="1"/>
  <c r="F178" i="1"/>
  <c r="I177" i="1"/>
  <c r="H177" i="1"/>
  <c r="G177" i="1"/>
  <c r="F177" i="1" s="1"/>
  <c r="E177" i="1"/>
  <c r="D177" i="1"/>
  <c r="I176" i="1"/>
  <c r="H176" i="1"/>
  <c r="G176" i="1"/>
  <c r="F176" i="1" s="1"/>
  <c r="E176" i="1"/>
  <c r="D176" i="1"/>
  <c r="F175" i="1"/>
  <c r="I174" i="1"/>
  <c r="I173" i="1" s="1"/>
  <c r="I172" i="1" s="1"/>
  <c r="I171" i="1" s="1"/>
  <c r="H174" i="1"/>
  <c r="G174" i="1"/>
  <c r="F174" i="1" s="1"/>
  <c r="E174" i="1"/>
  <c r="D174" i="1"/>
  <c r="D173" i="1" s="1"/>
  <c r="D172" i="1" s="1"/>
  <c r="D171" i="1" s="1"/>
  <c r="D170" i="1" s="1"/>
  <c r="H173" i="1"/>
  <c r="F173" i="1" s="1"/>
  <c r="G173" i="1"/>
  <c r="E173" i="1"/>
  <c r="H172" i="1"/>
  <c r="F172" i="1" s="1"/>
  <c r="G172" i="1"/>
  <c r="E172" i="1"/>
  <c r="H171" i="1"/>
  <c r="F171" i="1" s="1"/>
  <c r="G171" i="1"/>
  <c r="E171" i="1"/>
  <c r="F164" i="1"/>
  <c r="F163" i="1"/>
  <c r="I162" i="1"/>
  <c r="I161" i="1" s="1"/>
  <c r="I160" i="1" s="1"/>
  <c r="H162" i="1"/>
  <c r="F162" i="1" s="1"/>
  <c r="G162" i="1"/>
  <c r="E162" i="1"/>
  <c r="D162" i="1"/>
  <c r="D161" i="1" s="1"/>
  <c r="D160" i="1" s="1"/>
  <c r="H161" i="1"/>
  <c r="F161" i="1" s="1"/>
  <c r="G161" i="1"/>
  <c r="E161" i="1"/>
  <c r="H160" i="1"/>
  <c r="F160" i="1" s="1"/>
  <c r="G160" i="1"/>
  <c r="E160" i="1"/>
  <c r="F159" i="1"/>
  <c r="I158" i="1"/>
  <c r="H158" i="1"/>
  <c r="G158" i="1"/>
  <c r="F158" i="1" s="1"/>
  <c r="E158" i="1"/>
  <c r="D158" i="1"/>
  <c r="F157" i="1"/>
  <c r="F156" i="1"/>
  <c r="I155" i="1"/>
  <c r="H155" i="1"/>
  <c r="G155" i="1"/>
  <c r="F155" i="1"/>
  <c r="E155" i="1"/>
  <c r="E147" i="1" s="1"/>
  <c r="D155" i="1"/>
  <c r="F154" i="1"/>
  <c r="F153" i="1"/>
  <c r="I152" i="1"/>
  <c r="H152" i="1"/>
  <c r="G152" i="1"/>
  <c r="F152" i="1" s="1"/>
  <c r="E152" i="1"/>
  <c r="D152" i="1"/>
  <c r="I151" i="1"/>
  <c r="H151" i="1"/>
  <c r="H147" i="1" s="1"/>
  <c r="H142" i="1" s="1"/>
  <c r="G151" i="1"/>
  <c r="F151" i="1" s="1"/>
  <c r="E151" i="1"/>
  <c r="D151" i="1"/>
  <c r="F150" i="1"/>
  <c r="F149" i="1"/>
  <c r="I148" i="1"/>
  <c r="H148" i="1"/>
  <c r="G148" i="1"/>
  <c r="F148" i="1" s="1"/>
  <c r="E148" i="1"/>
  <c r="D148" i="1"/>
  <c r="D147" i="1" s="1"/>
  <c r="D142" i="1" s="1"/>
  <c r="I147" i="1"/>
  <c r="I142" i="1" s="1"/>
  <c r="F146" i="1"/>
  <c r="I145" i="1"/>
  <c r="H145" i="1"/>
  <c r="G145" i="1"/>
  <c r="F145" i="1"/>
  <c r="E145" i="1"/>
  <c r="E144" i="1" s="1"/>
  <c r="E143" i="1" s="1"/>
  <c r="D145" i="1"/>
  <c r="I144" i="1"/>
  <c r="H144" i="1"/>
  <c r="G144" i="1"/>
  <c r="F144" i="1"/>
  <c r="D144" i="1"/>
  <c r="I143" i="1"/>
  <c r="H143" i="1"/>
  <c r="G143" i="1"/>
  <c r="F143" i="1"/>
  <c r="D143" i="1"/>
  <c r="F141" i="1"/>
  <c r="I140" i="1"/>
  <c r="H140" i="1"/>
  <c r="G140" i="1"/>
  <c r="F140" i="1"/>
  <c r="E140" i="1"/>
  <c r="E139" i="1" s="1"/>
  <c r="D140" i="1"/>
  <c r="I139" i="1"/>
  <c r="H139" i="1"/>
  <c r="G139" i="1"/>
  <c r="F139" i="1"/>
  <c r="D139" i="1"/>
  <c r="F138" i="1"/>
  <c r="F137" i="1"/>
  <c r="F136" i="1"/>
  <c r="F135" i="1"/>
  <c r="I134" i="1"/>
  <c r="I133" i="1" s="1"/>
  <c r="I127" i="1" s="1"/>
  <c r="H134" i="1"/>
  <c r="G134" i="1"/>
  <c r="F134" i="1" s="1"/>
  <c r="E134" i="1"/>
  <c r="D134" i="1"/>
  <c r="D133" i="1" s="1"/>
  <c r="H133" i="1"/>
  <c r="G133" i="1"/>
  <c r="F133" i="1" s="1"/>
  <c r="E133" i="1"/>
  <c r="F132" i="1"/>
  <c r="I131" i="1"/>
  <c r="H131" i="1"/>
  <c r="G131" i="1"/>
  <c r="F131" i="1"/>
  <c r="E131" i="1"/>
  <c r="E127" i="1" s="1"/>
  <c r="D131" i="1"/>
  <c r="D127" i="1" s="1"/>
  <c r="F130" i="1"/>
  <c r="F129" i="1"/>
  <c r="I128" i="1"/>
  <c r="H128" i="1"/>
  <c r="G128" i="1"/>
  <c r="F128" i="1"/>
  <c r="E128" i="1"/>
  <c r="D128" i="1"/>
  <c r="H127" i="1"/>
  <c r="G127" i="1"/>
  <c r="F127" i="1"/>
  <c r="F126" i="1"/>
  <c r="F125" i="1"/>
  <c r="F124" i="1"/>
  <c r="F123" i="1"/>
  <c r="F122" i="1"/>
  <c r="I121" i="1"/>
  <c r="H121" i="1"/>
  <c r="G121" i="1"/>
  <c r="F121" i="1"/>
  <c r="E121" i="1"/>
  <c r="E117" i="1" s="1"/>
  <c r="E116" i="1" s="1"/>
  <c r="D121" i="1"/>
  <c r="F120" i="1"/>
  <c r="F119" i="1"/>
  <c r="I118" i="1"/>
  <c r="H118" i="1"/>
  <c r="G118" i="1"/>
  <c r="G117" i="1" s="1"/>
  <c r="E118" i="1"/>
  <c r="D118" i="1"/>
  <c r="I117" i="1"/>
  <c r="H117" i="1"/>
  <c r="D117" i="1"/>
  <c r="I116" i="1"/>
  <c r="H116" i="1"/>
  <c r="D116" i="1"/>
  <c r="F115" i="1"/>
  <c r="F114" i="1"/>
  <c r="F113" i="1"/>
  <c r="I112" i="1"/>
  <c r="H112" i="1"/>
  <c r="H109" i="1" s="1"/>
  <c r="G112" i="1"/>
  <c r="F112" i="1"/>
  <c r="E112" i="1"/>
  <c r="D112" i="1"/>
  <c r="D109" i="1" s="1"/>
  <c r="D108" i="1" s="1"/>
  <c r="D107" i="1" s="1"/>
  <c r="D106" i="1" s="1"/>
  <c r="D105" i="1" s="1"/>
  <c r="F111" i="1"/>
  <c r="I110" i="1"/>
  <c r="H110" i="1"/>
  <c r="G110" i="1"/>
  <c r="F110" i="1"/>
  <c r="E110" i="1"/>
  <c r="E109" i="1" s="1"/>
  <c r="E108" i="1" s="1"/>
  <c r="D110" i="1"/>
  <c r="I109" i="1"/>
  <c r="G109" i="1"/>
  <c r="I108" i="1"/>
  <c r="G108" i="1"/>
  <c r="H170" i="1" l="1"/>
  <c r="I170" i="1"/>
  <c r="G182" i="1"/>
  <c r="H108" i="1"/>
  <c r="F109" i="1"/>
  <c r="I107" i="1"/>
  <c r="I106" i="1" s="1"/>
  <c r="I105" i="1" s="1"/>
  <c r="G107" i="1"/>
  <c r="E142" i="1"/>
  <c r="F117" i="1"/>
  <c r="G116" i="1"/>
  <c r="F116" i="1" s="1"/>
  <c r="E107" i="1"/>
  <c r="E106" i="1" s="1"/>
  <c r="E105" i="1" s="1"/>
  <c r="G147" i="1"/>
  <c r="F118" i="1"/>
  <c r="F182" i="1" l="1"/>
  <c r="G181" i="1"/>
  <c r="G106" i="1"/>
  <c r="F147" i="1"/>
  <c r="G142" i="1"/>
  <c r="F142" i="1" s="1"/>
  <c r="H107" i="1"/>
  <c r="H106" i="1" s="1"/>
  <c r="H105" i="1" s="1"/>
  <c r="F108" i="1"/>
  <c r="G180" i="1" l="1"/>
  <c r="F181" i="1"/>
  <c r="G105" i="1"/>
  <c r="F105" i="1" s="1"/>
  <c r="F106" i="1"/>
  <c r="F107" i="1"/>
  <c r="F180" i="1" l="1"/>
  <c r="G170" i="1"/>
  <c r="F170" i="1" s="1"/>
  <c r="H14" i="3" l="1"/>
  <c r="H13" i="3" s="1"/>
  <c r="E15" i="3"/>
  <c r="E14" i="3" s="1"/>
  <c r="E13" i="3" s="1"/>
  <c r="E12" i="3" s="1"/>
  <c r="H15" i="3"/>
  <c r="D16" i="3"/>
  <c r="D15" i="3" s="1"/>
  <c r="D14" i="3" s="1"/>
  <c r="D13" i="3" s="1"/>
  <c r="E16" i="3"/>
  <c r="G16" i="3"/>
  <c r="G15" i="3" s="1"/>
  <c r="H16" i="3"/>
  <c r="I16" i="3"/>
  <c r="I15" i="3" s="1"/>
  <c r="I14" i="3" s="1"/>
  <c r="I13" i="3" s="1"/>
  <c r="J16" i="3"/>
  <c r="J15" i="3" s="1"/>
  <c r="J14" i="3" s="1"/>
  <c r="J13" i="3" s="1"/>
  <c r="J12" i="3" s="1"/>
  <c r="F17" i="3"/>
  <c r="K17" i="3"/>
  <c r="E18" i="3"/>
  <c r="H18" i="3"/>
  <c r="D19" i="3"/>
  <c r="D18" i="3" s="1"/>
  <c r="E19" i="3"/>
  <c r="G19" i="3"/>
  <c r="G18" i="3" s="1"/>
  <c r="F18" i="3" s="1"/>
  <c r="K18" i="3" s="1"/>
  <c r="H19" i="3"/>
  <c r="I19" i="3"/>
  <c r="I18" i="3" s="1"/>
  <c r="J19" i="3"/>
  <c r="J18" i="3" s="1"/>
  <c r="F20" i="3"/>
  <c r="K20" i="3"/>
  <c r="F21" i="3"/>
  <c r="K21" i="3"/>
  <c r="H23" i="3"/>
  <c r="H22" i="3" s="1"/>
  <c r="E24" i="3"/>
  <c r="E23" i="3" s="1"/>
  <c r="E22" i="3" s="1"/>
  <c r="H24" i="3"/>
  <c r="F25" i="3"/>
  <c r="K25" i="3" s="1"/>
  <c r="F26" i="3"/>
  <c r="K26" i="3"/>
  <c r="F27" i="3"/>
  <c r="K27" i="3"/>
  <c r="D28" i="3"/>
  <c r="D24" i="3" s="1"/>
  <c r="D23" i="3" s="1"/>
  <c r="D22" i="3" s="1"/>
  <c r="E28" i="3"/>
  <c r="G28" i="3"/>
  <c r="G24" i="3" s="1"/>
  <c r="H28" i="3"/>
  <c r="I28" i="3"/>
  <c r="I24" i="3" s="1"/>
  <c r="I23" i="3" s="1"/>
  <c r="I22" i="3" s="1"/>
  <c r="J28" i="3"/>
  <c r="J24" i="3" s="1"/>
  <c r="J23" i="3" s="1"/>
  <c r="J22" i="3" s="1"/>
  <c r="F29" i="3"/>
  <c r="K29" i="3"/>
  <c r="F30" i="3"/>
  <c r="K30" i="3"/>
  <c r="D31" i="3"/>
  <c r="E31" i="3"/>
  <c r="G31" i="3"/>
  <c r="F31" i="3" s="1"/>
  <c r="K31" i="3" s="1"/>
  <c r="H31" i="3"/>
  <c r="I31" i="3"/>
  <c r="J31" i="3"/>
  <c r="F32" i="3"/>
  <c r="K32" i="3"/>
  <c r="F33" i="3"/>
  <c r="K33" i="3"/>
  <c r="D34" i="3"/>
  <c r="E34" i="3"/>
  <c r="G34" i="3"/>
  <c r="F34" i="3" s="1"/>
  <c r="K34" i="3" s="1"/>
  <c r="H34" i="3"/>
  <c r="I34" i="3"/>
  <c r="J34" i="3"/>
  <c r="F35" i="3"/>
  <c r="K35" i="3"/>
  <c r="D36" i="3"/>
  <c r="E36" i="3"/>
  <c r="F36" i="3"/>
  <c r="K36" i="3" s="1"/>
  <c r="G36" i="3"/>
  <c r="H36" i="3"/>
  <c r="I36" i="3"/>
  <c r="J36" i="3"/>
  <c r="F37" i="3"/>
  <c r="K37" i="3" s="1"/>
  <c r="D38" i="3"/>
  <c r="G38" i="3"/>
  <c r="F38" i="3" s="1"/>
  <c r="K38" i="3" s="1"/>
  <c r="H38" i="3"/>
  <c r="J38" i="3"/>
  <c r="D39" i="3"/>
  <c r="E39" i="3"/>
  <c r="E38" i="3" s="1"/>
  <c r="F39" i="3"/>
  <c r="K39" i="3" s="1"/>
  <c r="G39" i="3"/>
  <c r="H39" i="3"/>
  <c r="I39" i="3"/>
  <c r="I38" i="3" s="1"/>
  <c r="J39" i="3"/>
  <c r="F40" i="3"/>
  <c r="K40" i="3" s="1"/>
  <c r="D41" i="3"/>
  <c r="G41" i="3"/>
  <c r="F41" i="3" s="1"/>
  <c r="K41" i="3" s="1"/>
  <c r="H41" i="3"/>
  <c r="J41" i="3"/>
  <c r="D42" i="3"/>
  <c r="E42" i="3"/>
  <c r="E41" i="3" s="1"/>
  <c r="F42" i="3"/>
  <c r="K42" i="3" s="1"/>
  <c r="G42" i="3"/>
  <c r="H42" i="3"/>
  <c r="I42" i="3"/>
  <c r="I41" i="3" s="1"/>
  <c r="J42" i="3"/>
  <c r="F43" i="3"/>
  <c r="K43" i="3" s="1"/>
  <c r="F44" i="3"/>
  <c r="K44" i="3"/>
  <c r="D45" i="3"/>
  <c r="E45" i="3"/>
  <c r="F45" i="3"/>
  <c r="K45" i="3" s="1"/>
  <c r="G45" i="3"/>
  <c r="H45" i="3"/>
  <c r="I45" i="3"/>
  <c r="J45" i="3"/>
  <c r="F46" i="3"/>
  <c r="K46" i="3" s="1"/>
  <c r="F47" i="3"/>
  <c r="K47" i="3"/>
  <c r="D17" i="2"/>
  <c r="D16" i="2" s="1"/>
  <c r="D15" i="2" s="1"/>
  <c r="E17" i="2"/>
  <c r="E16" i="2" s="1"/>
  <c r="E15" i="2" s="1"/>
  <c r="G17" i="2"/>
  <c r="F17" i="2" s="1"/>
  <c r="K17" i="2" s="1"/>
  <c r="H17" i="2"/>
  <c r="I17" i="2"/>
  <c r="J17" i="2"/>
  <c r="J16" i="2" s="1"/>
  <c r="J15" i="2" s="1"/>
  <c r="F18" i="2"/>
  <c r="K18" i="2"/>
  <c r="D19" i="2"/>
  <c r="E19" i="2"/>
  <c r="G19" i="2"/>
  <c r="F19" i="2" s="1"/>
  <c r="K19" i="2" s="1"/>
  <c r="H19" i="2"/>
  <c r="H16" i="2" s="1"/>
  <c r="H15" i="2" s="1"/>
  <c r="I19" i="2"/>
  <c r="I16" i="2" s="1"/>
  <c r="I15" i="2" s="1"/>
  <c r="I14" i="2" s="1"/>
  <c r="J19" i="2"/>
  <c r="F20" i="2"/>
  <c r="K20" i="2"/>
  <c r="F21" i="2"/>
  <c r="K21" i="2"/>
  <c r="F22" i="2"/>
  <c r="K22" i="2" s="1"/>
  <c r="D24" i="2"/>
  <c r="D23" i="2" s="1"/>
  <c r="E24" i="2"/>
  <c r="E23" i="2" s="1"/>
  <c r="J24" i="2"/>
  <c r="J23" i="2" s="1"/>
  <c r="D25" i="2"/>
  <c r="E25" i="2"/>
  <c r="G25" i="2"/>
  <c r="F25" i="2" s="1"/>
  <c r="K25" i="2" s="1"/>
  <c r="H25" i="2"/>
  <c r="H24" i="2" s="1"/>
  <c r="H23" i="2" s="1"/>
  <c r="I25" i="2"/>
  <c r="I24" i="2" s="1"/>
  <c r="I23" i="2" s="1"/>
  <c r="J25" i="2"/>
  <c r="F26" i="2"/>
  <c r="K26" i="2"/>
  <c r="F27" i="2"/>
  <c r="K27" i="2"/>
  <c r="D28" i="2"/>
  <c r="E28" i="2"/>
  <c r="G28" i="2"/>
  <c r="F28" i="2" s="1"/>
  <c r="K28" i="2" s="1"/>
  <c r="H28" i="2"/>
  <c r="I28" i="2"/>
  <c r="J28" i="2"/>
  <c r="F29" i="2"/>
  <c r="K29" i="2"/>
  <c r="F30" i="2"/>
  <c r="K30" i="2"/>
  <c r="F31" i="2"/>
  <c r="K31" i="2" s="1"/>
  <c r="F32" i="2"/>
  <c r="K32" i="2"/>
  <c r="F33" i="2"/>
  <c r="K33" i="2"/>
  <c r="D35" i="2"/>
  <c r="E35" i="2"/>
  <c r="G35" i="2"/>
  <c r="F35" i="2" s="1"/>
  <c r="K35" i="2" s="1"/>
  <c r="H35" i="2"/>
  <c r="I35" i="2"/>
  <c r="J35" i="2"/>
  <c r="F36" i="2"/>
  <c r="K36" i="2"/>
  <c r="F37" i="2"/>
  <c r="K37" i="2" s="1"/>
  <c r="D38" i="2"/>
  <c r="E38" i="2"/>
  <c r="G38" i="2"/>
  <c r="F38" i="2" s="1"/>
  <c r="K38" i="2" s="1"/>
  <c r="H38" i="2"/>
  <c r="I38" i="2"/>
  <c r="J38" i="2"/>
  <c r="F39" i="2"/>
  <c r="K39" i="2"/>
  <c r="H40" i="2"/>
  <c r="H34" i="2" s="1"/>
  <c r="I40" i="2"/>
  <c r="I34" i="2" s="1"/>
  <c r="D41" i="2"/>
  <c r="D40" i="2" s="1"/>
  <c r="E41" i="2"/>
  <c r="E40" i="2" s="1"/>
  <c r="G41" i="2"/>
  <c r="F41" i="2" s="1"/>
  <c r="K41" i="2" s="1"/>
  <c r="H41" i="2"/>
  <c r="I41" i="2"/>
  <c r="J41" i="2"/>
  <c r="J40" i="2" s="1"/>
  <c r="F42" i="2"/>
  <c r="K42" i="2"/>
  <c r="F43" i="2"/>
  <c r="K43" i="2" s="1"/>
  <c r="F44" i="2"/>
  <c r="K44" i="2"/>
  <c r="F45" i="2"/>
  <c r="K45" i="2"/>
  <c r="H46" i="2"/>
  <c r="I46" i="2"/>
  <c r="D47" i="2"/>
  <c r="D46" i="2" s="1"/>
  <c r="E47" i="2"/>
  <c r="E46" i="2" s="1"/>
  <c r="G47" i="2"/>
  <c r="F47" i="2" s="1"/>
  <c r="K47" i="2" s="1"/>
  <c r="H47" i="2"/>
  <c r="I47" i="2"/>
  <c r="J47" i="2"/>
  <c r="J46" i="2" s="1"/>
  <c r="F48" i="2"/>
  <c r="K48" i="2"/>
  <c r="D51" i="2"/>
  <c r="D50" i="2" s="1"/>
  <c r="D49" i="2" s="1"/>
  <c r="E51" i="2"/>
  <c r="E50" i="2" s="1"/>
  <c r="E49" i="2" s="1"/>
  <c r="J51" i="2"/>
  <c r="J50" i="2" s="1"/>
  <c r="J49" i="2" s="1"/>
  <c r="D52" i="2"/>
  <c r="E52" i="2"/>
  <c r="G52" i="2"/>
  <c r="F52" i="2" s="1"/>
  <c r="K52" i="2" s="1"/>
  <c r="H52" i="2"/>
  <c r="H51" i="2" s="1"/>
  <c r="H50" i="2" s="1"/>
  <c r="I52" i="2"/>
  <c r="I51" i="2" s="1"/>
  <c r="I50" i="2" s="1"/>
  <c r="I49" i="2" s="1"/>
  <c r="J52" i="2"/>
  <c r="F53" i="2"/>
  <c r="K53" i="2"/>
  <c r="D55" i="2"/>
  <c r="E55" i="2"/>
  <c r="G55" i="2"/>
  <c r="F55" i="2" s="1"/>
  <c r="K55" i="2" s="1"/>
  <c r="H55" i="2"/>
  <c r="H54" i="2" s="1"/>
  <c r="I55" i="2"/>
  <c r="I54" i="2" s="1"/>
  <c r="J55" i="2"/>
  <c r="F56" i="2"/>
  <c r="K56" i="2"/>
  <c r="F57" i="2"/>
  <c r="K57" i="2"/>
  <c r="H58" i="2"/>
  <c r="I58" i="2"/>
  <c r="D59" i="2"/>
  <c r="D58" i="2" s="1"/>
  <c r="D54" i="2" s="1"/>
  <c r="E59" i="2"/>
  <c r="E58" i="2" s="1"/>
  <c r="E54" i="2" s="1"/>
  <c r="G59" i="2"/>
  <c r="F59" i="2" s="1"/>
  <c r="K59" i="2" s="1"/>
  <c r="H59" i="2"/>
  <c r="I59" i="2"/>
  <c r="J59" i="2"/>
  <c r="J58" i="2" s="1"/>
  <c r="J54" i="2" s="1"/>
  <c r="F60" i="2"/>
  <c r="K60" i="2"/>
  <c r="F61" i="2"/>
  <c r="K61" i="2" s="1"/>
  <c r="D62" i="2"/>
  <c r="E62" i="2"/>
  <c r="G62" i="2"/>
  <c r="F62" i="2" s="1"/>
  <c r="K62" i="2" s="1"/>
  <c r="H62" i="2"/>
  <c r="I62" i="2"/>
  <c r="J62" i="2"/>
  <c r="F63" i="2"/>
  <c r="K63" i="2"/>
  <c r="F64" i="2"/>
  <c r="K64" i="2" s="1"/>
  <c r="D65" i="2"/>
  <c r="E65" i="2"/>
  <c r="G65" i="2"/>
  <c r="F65" i="2" s="1"/>
  <c r="K65" i="2" s="1"/>
  <c r="H65" i="2"/>
  <c r="I65" i="2"/>
  <c r="J65" i="2"/>
  <c r="F66" i="2"/>
  <c r="K66" i="2"/>
  <c r="G68" i="2"/>
  <c r="F68" i="2" s="1"/>
  <c r="K68" i="2" s="1"/>
  <c r="D69" i="2"/>
  <c r="D68" i="2" s="1"/>
  <c r="D67" i="2" s="1"/>
  <c r="E69" i="2"/>
  <c r="E68" i="2" s="1"/>
  <c r="E67" i="2" s="1"/>
  <c r="G69" i="2"/>
  <c r="H69" i="2"/>
  <c r="H68" i="2" s="1"/>
  <c r="H67" i="2" s="1"/>
  <c r="I69" i="2"/>
  <c r="I68" i="2" s="1"/>
  <c r="I67" i="2" s="1"/>
  <c r="J69" i="2"/>
  <c r="J68" i="2" s="1"/>
  <c r="J67" i="2" s="1"/>
  <c r="F70" i="2"/>
  <c r="K70" i="2" s="1"/>
  <c r="F71" i="2"/>
  <c r="K71" i="2"/>
  <c r="D18" i="1"/>
  <c r="E18" i="1"/>
  <c r="G18" i="1"/>
  <c r="H18" i="1"/>
  <c r="H17" i="1" s="1"/>
  <c r="H16" i="1" s="1"/>
  <c r="I18" i="1"/>
  <c r="J18" i="1"/>
  <c r="F19" i="1"/>
  <c r="K19" i="1" s="1"/>
  <c r="D20" i="1"/>
  <c r="E20" i="1"/>
  <c r="E17" i="1" s="1"/>
  <c r="E16" i="1" s="1"/>
  <c r="G20" i="1"/>
  <c r="F20" i="1" s="1"/>
  <c r="H20" i="1"/>
  <c r="I20" i="1"/>
  <c r="J20" i="1"/>
  <c r="J17" i="1" s="1"/>
  <c r="J16" i="1" s="1"/>
  <c r="F21" i="1"/>
  <c r="K21" i="1"/>
  <c r="F22" i="1"/>
  <c r="K22" i="1" s="1"/>
  <c r="F23" i="1"/>
  <c r="K23" i="1" s="1"/>
  <c r="G25" i="1"/>
  <c r="G24" i="1" s="1"/>
  <c r="D26" i="1"/>
  <c r="E26" i="1"/>
  <c r="G26" i="1"/>
  <c r="F26" i="1" s="1"/>
  <c r="H26" i="1"/>
  <c r="I26" i="1"/>
  <c r="J26" i="1"/>
  <c r="J25" i="1" s="1"/>
  <c r="J24" i="1" s="1"/>
  <c r="F27" i="1"/>
  <c r="K27" i="1"/>
  <c r="F28" i="1"/>
  <c r="K28" i="1" s="1"/>
  <c r="D29" i="1"/>
  <c r="E29" i="1"/>
  <c r="G29" i="1"/>
  <c r="H29" i="1"/>
  <c r="I29" i="1"/>
  <c r="J29" i="1"/>
  <c r="F30" i="1"/>
  <c r="K30" i="1"/>
  <c r="F31" i="1"/>
  <c r="K31" i="1"/>
  <c r="F32" i="1"/>
  <c r="K32" i="1" s="1"/>
  <c r="F33" i="1"/>
  <c r="K33" i="1"/>
  <c r="F34" i="1"/>
  <c r="K34" i="1"/>
  <c r="D36" i="1"/>
  <c r="E36" i="1"/>
  <c r="G36" i="1"/>
  <c r="H36" i="1"/>
  <c r="I36" i="1"/>
  <c r="J36" i="1"/>
  <c r="F37" i="1"/>
  <c r="K37" i="1" s="1"/>
  <c r="F38" i="1"/>
  <c r="K38" i="1"/>
  <c r="D39" i="1"/>
  <c r="E39" i="1"/>
  <c r="G39" i="1"/>
  <c r="F39" i="1" s="1"/>
  <c r="H39" i="1"/>
  <c r="I39" i="1"/>
  <c r="J39" i="1"/>
  <c r="F40" i="1"/>
  <c r="K40" i="1"/>
  <c r="D42" i="1"/>
  <c r="D41" i="1" s="1"/>
  <c r="D35" i="1" s="1"/>
  <c r="E42" i="1"/>
  <c r="E41" i="1" s="1"/>
  <c r="E35" i="1" s="1"/>
  <c r="G42" i="1"/>
  <c r="G41" i="1" s="1"/>
  <c r="H42" i="1"/>
  <c r="H41" i="1" s="1"/>
  <c r="I42" i="1"/>
  <c r="I41" i="1" s="1"/>
  <c r="J42" i="1"/>
  <c r="J41" i="1" s="1"/>
  <c r="J35" i="1" s="1"/>
  <c r="F43" i="1"/>
  <c r="K43" i="1" s="1"/>
  <c r="F44" i="1"/>
  <c r="K44" i="1"/>
  <c r="F45" i="1"/>
  <c r="K45" i="1"/>
  <c r="F46" i="1"/>
  <c r="K46" i="1" s="1"/>
  <c r="D47" i="1"/>
  <c r="D48" i="1"/>
  <c r="E48" i="1"/>
  <c r="E47" i="1" s="1"/>
  <c r="G48" i="1"/>
  <c r="H48" i="1"/>
  <c r="H47" i="1" s="1"/>
  <c r="I48" i="1"/>
  <c r="I47" i="1" s="1"/>
  <c r="J48" i="1"/>
  <c r="J47" i="1" s="1"/>
  <c r="F49" i="1"/>
  <c r="K49" i="1"/>
  <c r="G52" i="1"/>
  <c r="G51" i="1" s="1"/>
  <c r="D53" i="1"/>
  <c r="D52" i="1" s="1"/>
  <c r="D51" i="1" s="1"/>
  <c r="E53" i="1"/>
  <c r="E52" i="1" s="1"/>
  <c r="E51" i="1" s="1"/>
  <c r="G53" i="1"/>
  <c r="F53" i="1" s="1"/>
  <c r="H53" i="1"/>
  <c r="H52" i="1" s="1"/>
  <c r="H51" i="1" s="1"/>
  <c r="I53" i="1"/>
  <c r="I52" i="1" s="1"/>
  <c r="I51" i="1" s="1"/>
  <c r="J53" i="1"/>
  <c r="J52" i="1" s="1"/>
  <c r="J51" i="1" s="1"/>
  <c r="F54" i="1"/>
  <c r="K54" i="1"/>
  <c r="D56" i="1"/>
  <c r="E56" i="1"/>
  <c r="G56" i="1"/>
  <c r="F56" i="1" s="1"/>
  <c r="K56" i="1" s="1"/>
  <c r="H56" i="1"/>
  <c r="I56" i="1"/>
  <c r="J56" i="1"/>
  <c r="F57" i="1"/>
  <c r="K57" i="1" s="1"/>
  <c r="F58" i="1"/>
  <c r="K58" i="1" s="1"/>
  <c r="D60" i="1"/>
  <c r="D59" i="1" s="1"/>
  <c r="E60" i="1"/>
  <c r="E59" i="1" s="1"/>
  <c r="G60" i="1"/>
  <c r="F60" i="1" s="1"/>
  <c r="H60" i="1"/>
  <c r="H59" i="1" s="1"/>
  <c r="I60" i="1"/>
  <c r="I59" i="1" s="1"/>
  <c r="J60" i="1"/>
  <c r="J59" i="1" s="1"/>
  <c r="F61" i="1"/>
  <c r="K61" i="1"/>
  <c r="F62" i="1"/>
  <c r="K62" i="1" s="1"/>
  <c r="D63" i="1"/>
  <c r="E63" i="1"/>
  <c r="G63" i="1"/>
  <c r="H63" i="1"/>
  <c r="I63" i="1"/>
  <c r="J63" i="1"/>
  <c r="F64" i="1"/>
  <c r="K64" i="1" s="1"/>
  <c r="F65" i="1"/>
  <c r="K65" i="1"/>
  <c r="F66" i="1"/>
  <c r="K66" i="1" s="1"/>
  <c r="F67" i="1"/>
  <c r="K67" i="1" s="1"/>
  <c r="E68" i="1"/>
  <c r="D69" i="1"/>
  <c r="D68" i="1" s="1"/>
  <c r="E69" i="1"/>
  <c r="G69" i="1"/>
  <c r="G68" i="1" s="1"/>
  <c r="H69" i="1"/>
  <c r="H68" i="1" s="1"/>
  <c r="I69" i="1"/>
  <c r="I68" i="1" s="1"/>
  <c r="J69" i="1"/>
  <c r="J68" i="1" s="1"/>
  <c r="F70" i="1"/>
  <c r="K70" i="1"/>
  <c r="F71" i="1"/>
  <c r="K71" i="1"/>
  <c r="F75" i="1"/>
  <c r="K75" i="1" s="1"/>
  <c r="F76" i="1"/>
  <c r="K76" i="1"/>
  <c r="F77" i="1"/>
  <c r="K77" i="1"/>
  <c r="F78" i="1"/>
  <c r="K78" i="1" s="1"/>
  <c r="F79" i="1"/>
  <c r="K79" i="1"/>
  <c r="D80" i="1"/>
  <c r="E80" i="1"/>
  <c r="G80" i="1"/>
  <c r="F80" i="1" s="1"/>
  <c r="K80" i="1" s="1"/>
  <c r="H80" i="1"/>
  <c r="I80" i="1"/>
  <c r="J80" i="1"/>
  <c r="J74" i="1" s="1"/>
  <c r="J73" i="1" s="1"/>
  <c r="J72" i="1" s="1"/>
  <c r="F81" i="1"/>
  <c r="K81" i="1"/>
  <c r="F82" i="1"/>
  <c r="K82" i="1" s="1"/>
  <c r="D83" i="1"/>
  <c r="E83" i="1"/>
  <c r="G83" i="1"/>
  <c r="H83" i="1"/>
  <c r="I83" i="1"/>
  <c r="J83" i="1"/>
  <c r="F84" i="1"/>
  <c r="K84" i="1"/>
  <c r="F85" i="1"/>
  <c r="K85" i="1"/>
  <c r="D86" i="1"/>
  <c r="E86" i="1"/>
  <c r="G86" i="1"/>
  <c r="H86" i="1"/>
  <c r="I86" i="1"/>
  <c r="J86" i="1"/>
  <c r="F87" i="1"/>
  <c r="K87" i="1" s="1"/>
  <c r="D88" i="1"/>
  <c r="E88" i="1"/>
  <c r="G88" i="1"/>
  <c r="H88" i="1"/>
  <c r="I88" i="1"/>
  <c r="J88" i="1"/>
  <c r="F89" i="1"/>
  <c r="K89" i="1"/>
  <c r="D91" i="1"/>
  <c r="D90" i="1" s="1"/>
  <c r="E91" i="1"/>
  <c r="E90" i="1" s="1"/>
  <c r="G91" i="1"/>
  <c r="G90" i="1" s="1"/>
  <c r="H91" i="1"/>
  <c r="H90" i="1" s="1"/>
  <c r="I91" i="1"/>
  <c r="I90" i="1" s="1"/>
  <c r="J91" i="1"/>
  <c r="J90" i="1" s="1"/>
  <c r="F92" i="1"/>
  <c r="K92" i="1" s="1"/>
  <c r="D94" i="1"/>
  <c r="E94" i="1"/>
  <c r="G94" i="1"/>
  <c r="G93" i="1" s="1"/>
  <c r="H94" i="1"/>
  <c r="H93" i="1" s="1"/>
  <c r="I94" i="1"/>
  <c r="J94" i="1"/>
  <c r="J93" i="1" s="1"/>
  <c r="F95" i="1"/>
  <c r="K95" i="1"/>
  <c r="F96" i="1"/>
  <c r="K96" i="1" s="1"/>
  <c r="D97" i="1"/>
  <c r="E97" i="1"/>
  <c r="G97" i="1"/>
  <c r="H97" i="1"/>
  <c r="I97" i="1"/>
  <c r="I93" i="1" s="1"/>
  <c r="J97" i="1"/>
  <c r="F98" i="1"/>
  <c r="K98" i="1"/>
  <c r="F99" i="1"/>
  <c r="K99" i="1"/>
  <c r="E93" i="1" l="1"/>
  <c r="E74" i="1"/>
  <c r="E73" i="1" s="1"/>
  <c r="E72" i="1" s="1"/>
  <c r="F63" i="1"/>
  <c r="K63" i="1" s="1"/>
  <c r="E55" i="1"/>
  <c r="G35" i="1"/>
  <c r="I25" i="1"/>
  <c r="I24" i="1" s="1"/>
  <c r="F97" i="1"/>
  <c r="K97" i="1" s="1"/>
  <c r="D93" i="1"/>
  <c r="F88" i="1"/>
  <c r="K88" i="1" s="1"/>
  <c r="F83" i="1"/>
  <c r="K83" i="1" s="1"/>
  <c r="D74" i="1"/>
  <c r="D73" i="1" s="1"/>
  <c r="D72" i="1" s="1"/>
  <c r="D55" i="1"/>
  <c r="D50" i="1" s="1"/>
  <c r="K53" i="1"/>
  <c r="H25" i="1"/>
  <c r="H24" i="1" s="1"/>
  <c r="I17" i="1"/>
  <c r="I16" i="1" s="1"/>
  <c r="J55" i="1"/>
  <c r="K39" i="1"/>
  <c r="K26" i="1"/>
  <c r="K20" i="1"/>
  <c r="F93" i="1"/>
  <c r="K93" i="1" s="1"/>
  <c r="F90" i="1"/>
  <c r="K90" i="1" s="1"/>
  <c r="F86" i="1"/>
  <c r="K86" i="1" s="1"/>
  <c r="I74" i="1"/>
  <c r="I73" i="1" s="1"/>
  <c r="I72" i="1" s="1"/>
  <c r="E25" i="1"/>
  <c r="E24" i="1" s="1"/>
  <c r="G17" i="1"/>
  <c r="F17" i="1" s="1"/>
  <c r="K17" i="1" s="1"/>
  <c r="H74" i="1"/>
  <c r="H73" i="1" s="1"/>
  <c r="H72" i="1" s="1"/>
  <c r="K60" i="1"/>
  <c r="F48" i="1"/>
  <c r="K48" i="1" s="1"/>
  <c r="F29" i="1"/>
  <c r="K29" i="1" s="1"/>
  <c r="D25" i="1"/>
  <c r="D24" i="1" s="1"/>
  <c r="D17" i="1"/>
  <c r="D16" i="1" s="1"/>
  <c r="D15" i="1" s="1"/>
  <c r="D14" i="1" s="1"/>
  <c r="G14" i="3"/>
  <c r="F15" i="3"/>
  <c r="K15" i="3" s="1"/>
  <c r="G23" i="3"/>
  <c r="F24" i="3"/>
  <c r="K24" i="3" s="1"/>
  <c r="D12" i="3"/>
  <c r="I12" i="3"/>
  <c r="H12" i="3"/>
  <c r="F28" i="3"/>
  <c r="K28" i="3" s="1"/>
  <c r="F19" i="3"/>
  <c r="K19" i="3" s="1"/>
  <c r="F16" i="3"/>
  <c r="K16" i="3" s="1"/>
  <c r="D34" i="2"/>
  <c r="D14" i="2" s="1"/>
  <c r="D13" i="2" s="1"/>
  <c r="D12" i="2" s="1"/>
  <c r="J34" i="2"/>
  <c r="J14" i="2" s="1"/>
  <c r="J13" i="2" s="1"/>
  <c r="J12" i="2" s="1"/>
  <c r="I13" i="2"/>
  <c r="I12" i="2" s="1"/>
  <c r="H14" i="2"/>
  <c r="E34" i="2"/>
  <c r="E14" i="2" s="1"/>
  <c r="E13" i="2" s="1"/>
  <c r="E12" i="2" s="1"/>
  <c r="H49" i="2"/>
  <c r="G40" i="2"/>
  <c r="F40" i="2" s="1"/>
  <c r="K40" i="2" s="1"/>
  <c r="G16" i="2"/>
  <c r="G54" i="2"/>
  <c r="F54" i="2" s="1"/>
  <c r="K54" i="2" s="1"/>
  <c r="G51" i="2"/>
  <c r="G24" i="2"/>
  <c r="G67" i="2"/>
  <c r="F67" i="2" s="1"/>
  <c r="K67" i="2" s="1"/>
  <c r="G58" i="2"/>
  <c r="F58" i="2" s="1"/>
  <c r="K58" i="2" s="1"/>
  <c r="G46" i="2"/>
  <c r="F46" i="2" s="1"/>
  <c r="K46" i="2" s="1"/>
  <c r="F69" i="2"/>
  <c r="K69" i="2" s="1"/>
  <c r="E50" i="1"/>
  <c r="F41" i="1"/>
  <c r="K41" i="1" s="1"/>
  <c r="J50" i="1"/>
  <c r="F51" i="1"/>
  <c r="K51" i="1" s="1"/>
  <c r="I35" i="1"/>
  <c r="I15" i="1" s="1"/>
  <c r="F68" i="1"/>
  <c r="K68" i="1" s="1"/>
  <c r="I55" i="1"/>
  <c r="I50" i="1" s="1"/>
  <c r="E15" i="1"/>
  <c r="E14" i="1" s="1"/>
  <c r="H55" i="1"/>
  <c r="H50" i="1" s="1"/>
  <c r="H35" i="1"/>
  <c r="H15" i="1" s="1"/>
  <c r="F24" i="1"/>
  <c r="K24" i="1" s="1"/>
  <c r="J15" i="1"/>
  <c r="F94" i="1"/>
  <c r="K94" i="1" s="1"/>
  <c r="F91" i="1"/>
  <c r="K91" i="1" s="1"/>
  <c r="F52" i="1"/>
  <c r="K52" i="1" s="1"/>
  <c r="F25" i="1"/>
  <c r="K25" i="1" s="1"/>
  <c r="F69" i="1"/>
  <c r="K69" i="1" s="1"/>
  <c r="F42" i="1"/>
  <c r="K42" i="1" s="1"/>
  <c r="F36" i="1"/>
  <c r="K36" i="1" s="1"/>
  <c r="F18" i="1"/>
  <c r="K18" i="1" s="1"/>
  <c r="G74" i="1"/>
  <c r="G59" i="1"/>
  <c r="G47" i="1"/>
  <c r="F47" i="1" s="1"/>
  <c r="K47" i="1" s="1"/>
  <c r="H14" i="1" l="1"/>
  <c r="H13" i="1" s="1"/>
  <c r="F35" i="1"/>
  <c r="K35" i="1" s="1"/>
  <c r="G16" i="1"/>
  <c r="J14" i="1"/>
  <c r="J13" i="1" s="1"/>
  <c r="F23" i="3"/>
  <c r="K23" i="3" s="1"/>
  <c r="G22" i="3"/>
  <c r="F22" i="3" s="1"/>
  <c r="K22" i="3" s="1"/>
  <c r="F14" i="3"/>
  <c r="K14" i="3" s="1"/>
  <c r="G13" i="3"/>
  <c r="G34" i="2"/>
  <c r="F34" i="2" s="1"/>
  <c r="K34" i="2" s="1"/>
  <c r="F16" i="2"/>
  <c r="K16" i="2" s="1"/>
  <c r="G15" i="2"/>
  <c r="H13" i="2"/>
  <c r="H12" i="2" s="1"/>
  <c r="G23" i="2"/>
  <c r="F23" i="2" s="1"/>
  <c r="K23" i="2" s="1"/>
  <c r="F24" i="2"/>
  <c r="K24" i="2" s="1"/>
  <c r="F51" i="2"/>
  <c r="K51" i="2" s="1"/>
  <c r="G50" i="2"/>
  <c r="I14" i="1"/>
  <c r="J12" i="1"/>
  <c r="F59" i="1"/>
  <c r="K59" i="1" s="1"/>
  <c r="G55" i="1"/>
  <c r="G15" i="1"/>
  <c r="F16" i="1"/>
  <c r="K16" i="1" s="1"/>
  <c r="E12" i="1"/>
  <c r="E13" i="1"/>
  <c r="F74" i="1"/>
  <c r="K74" i="1" s="1"/>
  <c r="G73" i="1"/>
  <c r="D12" i="1"/>
  <c r="D13" i="1"/>
  <c r="H12" i="1" l="1"/>
  <c r="G12" i="3"/>
  <c r="F12" i="3" s="1"/>
  <c r="K12" i="3" s="1"/>
  <c r="F13" i="3"/>
  <c r="K13" i="3" s="1"/>
  <c r="F50" i="2"/>
  <c r="K50" i="2" s="1"/>
  <c r="G49" i="2"/>
  <c r="F49" i="2" s="1"/>
  <c r="K49" i="2" s="1"/>
  <c r="G14" i="2"/>
  <c r="F15" i="2"/>
  <c r="K15" i="2" s="1"/>
  <c r="I13" i="1"/>
  <c r="I12" i="1"/>
  <c r="F15" i="1"/>
  <c r="K15" i="1" s="1"/>
  <c r="G72" i="1"/>
  <c r="F72" i="1" s="1"/>
  <c r="K72" i="1" s="1"/>
  <c r="F73" i="1"/>
  <c r="K73" i="1" s="1"/>
  <c r="F55" i="1"/>
  <c r="K55" i="1" s="1"/>
  <c r="G50" i="1"/>
  <c r="F50" i="1" s="1"/>
  <c r="K50" i="1" s="1"/>
  <c r="G14" i="1" l="1"/>
  <c r="F14" i="1" s="1"/>
  <c r="K14" i="1" s="1"/>
  <c r="F14" i="2"/>
  <c r="K14" i="2" s="1"/>
  <c r="G13" i="2"/>
  <c r="G12" i="1" l="1"/>
  <c r="F12" i="1" s="1"/>
  <c r="K12" i="1" s="1"/>
  <c r="G13" i="1"/>
  <c r="F13" i="1" s="1"/>
  <c r="K13" i="1" s="1"/>
  <c r="F13" i="2"/>
  <c r="K13" i="2" s="1"/>
  <c r="G12" i="2"/>
  <c r="F12" i="2" s="1"/>
  <c r="K12" i="2" s="1"/>
</calcChain>
</file>

<file path=xl/sharedStrings.xml><?xml version="1.0" encoding="utf-8"?>
<sst xmlns="http://schemas.openxmlformats.org/spreadsheetml/2006/main" count="823" uniqueCount="339">
  <si>
    <t>CONSOLIDAT</t>
  </si>
  <si>
    <t>CUI: 4842400</t>
  </si>
  <si>
    <t xml:space="preserve"> Anexa 12</t>
  </si>
  <si>
    <t>Cont de executie - Venituri - Bugetul local</t>
  </si>
  <si>
    <t>Trimestrul: 1,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</si>
  <si>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</si>
  <si>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</si>
  <si>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</si>
  <si>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</si>
  <si>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</si>
  <si>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</si>
  <si>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</si>
  <si>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</si>
  <si>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</si>
  <si>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</si>
  <si>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</si>
  <si>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</si>
  <si>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</si>
  <si>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</si>
  <si>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</si>
  <si>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</si>
  <si>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</si>
  <si>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</si>
  <si>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</si>
  <si>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</si>
  <si>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</si>
  <si>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</si>
  <si>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</si>
  <si>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</si>
  <si>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</si>
  <si>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</si>
  <si>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</si>
  <si>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</si>
  <si>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</si>
  <si>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</si>
  <si>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</si>
  <si>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</si>
  <si>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</si>
  <si>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</si>
  <si>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</si>
  <si>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</si>
  <si>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</si>
  <si>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</si>
  <si>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</si>
  <si>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</si>
  <si>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</si>
  <si>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</si>
  <si>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</si>
  <si>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</si>
  <si>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</si>
  <si>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</si>
  <si>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</si>
  <si>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</si>
  <si>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</si>
  <si>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</si>
  <si>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</si>
  <si>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22</t>
  </si>
  <si>
    <t>A3.  IMPOZITE SI TAXE PE PROPRIETATE (cod 07.02)</t>
  </si>
  <si>
    <t>00.09</t>
  </si>
  <si>
    <t>23</t>
  </si>
  <si>
    <t>Impozite si  taxe pe proprietate (cod 07.02.01+07.02.02+07.02.03+07.02.50)</t>
  </si>
  <si>
    <t>07.02</t>
  </si>
  <si>
    <t>24</t>
  </si>
  <si>
    <t>Impozit si taxa pe cladiri  (cod 07.02.01.01+07.02.01.02)</t>
  </si>
  <si>
    <t>07.02.01</t>
  </si>
  <si>
    <t>25</t>
  </si>
  <si>
    <t>Impozit si taxa pe cladiri de la persoane fizice *)</t>
  </si>
  <si>
    <t>07.02.01.01</t>
  </si>
  <si>
    <t>26</t>
  </si>
  <si>
    <t>Impozit si taxa pe cladiri de la persoane juridice</t>
  </si>
  <si>
    <t>07.02.01.02</t>
  </si>
  <si>
    <t>27</t>
  </si>
  <si>
    <t>Impozit si taxa pe teren (cod 07.02.02.01+07.02.02.02+07.02.02.03)</t>
  </si>
  <si>
    <t>07.02.02</t>
  </si>
  <si>
    <t>28</t>
  </si>
  <si>
    <t>Impozitul si taxa pe teren de la persoane fizice *)</t>
  </si>
  <si>
    <t>07.02.02.01</t>
  </si>
  <si>
    <t>29</t>
  </si>
  <si>
    <t>Impozitul si taxa pe teren de la persoane juridice *)</t>
  </si>
  <si>
    <t>07.02.02.02</t>
  </si>
  <si>
    <t>30</t>
  </si>
  <si>
    <t xml:space="preserve">Impozitul pe terenul din extravilan   *) </t>
  </si>
  <si>
    <t>07.02.02.03</t>
  </si>
  <si>
    <t>31</t>
  </si>
  <si>
    <t xml:space="preserve">Taxe judiciare de timbru si alte taxe de timbru </t>
  </si>
  <si>
    <t>07.02.03</t>
  </si>
  <si>
    <t>32</t>
  </si>
  <si>
    <t xml:space="preserve">Alte impozite si taxe  pe proprietate </t>
  </si>
  <si>
    <t>07.02.50</t>
  </si>
  <si>
    <t>33</t>
  </si>
  <si>
    <t>A4.  IMPOZITE SI TAXE PE BUNURI SI SERVICII   (cod 11.02+12.02+15.02+16.02)</t>
  </si>
  <si>
    <t>00.10</t>
  </si>
  <si>
    <t>34</t>
  </si>
  <si>
    <t>Sume defalcate din TVA (cod 11.02.01+11.02.02+11.02.05+11.02.06)</t>
  </si>
  <si>
    <t>11.02</t>
  </si>
  <si>
    <t>36</t>
  </si>
  <si>
    <t>Sume defalcate din taxa pe valoarea adaugata pentru finantarea cheltuielilor descentralizate la nivelul comunelor, oraselor, municipiilor, sectoarelor si Municipiului Bucuresti</t>
  </si>
  <si>
    <t>11.02.02</t>
  </si>
  <si>
    <t>39</t>
  </si>
  <si>
    <t>Sume defalcate din taxa pe valoarea adaugata pentru echilibrarea bugetelor locale</t>
  </si>
  <si>
    <t>11.02.06</t>
  </si>
  <si>
    <t>45</t>
  </si>
  <si>
    <t>Taxe pe servicii specifice (cod 15.02.01+15.02.50)</t>
  </si>
  <si>
    <t>15.02</t>
  </si>
  <si>
    <t>46</t>
  </si>
  <si>
    <t>Impozit pe spectacole</t>
  </si>
  <si>
    <t>15.02.01</t>
  </si>
  <si>
    <t>48</t>
  </si>
  <si>
    <t>Taxe pe utilizarea bunurilor, autorizarea utilizarii bunurilor sau pe desfasurarea de activitati (cod 16.02.02+16.02.03+16.02.50)</t>
  </si>
  <si>
    <t>16.02</t>
  </si>
  <si>
    <t>49</t>
  </si>
  <si>
    <t>Impozit pe mijloacele de transport  (cod 16.02.02.01+16.02.02.02)</t>
  </si>
  <si>
    <t>16.02.02</t>
  </si>
  <si>
    <t>50</t>
  </si>
  <si>
    <t>Taxa asupra mijloacelor de transport detinute de persoane fizice *)</t>
  </si>
  <si>
    <t>16.02.02.01</t>
  </si>
  <si>
    <t>51</t>
  </si>
  <si>
    <t>Taxa asupra mijloacelor de transport detinute de persoane juridice *)</t>
  </si>
  <si>
    <t>16.02.02.02</t>
  </si>
  <si>
    <t>52</t>
  </si>
  <si>
    <t>Taxe si tarife pentru eliberarea de licente si autorizatii de functionare</t>
  </si>
  <si>
    <t>16.02.03</t>
  </si>
  <si>
    <t>53</t>
  </si>
  <si>
    <t>Alte taxe pe utilizarea bunurilor, autorizarea utilizarii bunurilor sau pe desfasurare de activitati</t>
  </si>
  <si>
    <t>16.02.50</t>
  </si>
  <si>
    <t>54</t>
  </si>
  <si>
    <t>A6.  ALTE IMPOZITE SI  TAXE  FISCALE (cod 18.02)</t>
  </si>
  <si>
    <t>00.11</t>
  </si>
  <si>
    <t>55</t>
  </si>
  <si>
    <t>Alte impozite si taxe fiscale (cod 18.02.50)</t>
  </si>
  <si>
    <t>18.02</t>
  </si>
  <si>
    <t>56</t>
  </si>
  <si>
    <t>Alte impozite si taxe</t>
  </si>
  <si>
    <t>18.02.50</t>
  </si>
  <si>
    <t>57</t>
  </si>
  <si>
    <t>C.   VENITURI NEFISCALE (cod 00.13+00.14)</t>
  </si>
  <si>
    <t>00.12</t>
  </si>
  <si>
    <t>58</t>
  </si>
  <si>
    <t>C1.  VENITURI DIN PROPRIETATE  (cod 30.02+31.02)</t>
  </si>
  <si>
    <t>00.13</t>
  </si>
  <si>
    <t>59</t>
  </si>
  <si>
    <t>Venituri din proprietate (cod 30.02.01+30.02.05+30.02.08+30.02.50)</t>
  </si>
  <si>
    <t>30.02</t>
  </si>
  <si>
    <t>62</t>
  </si>
  <si>
    <t>Venituri din concesiuni si inchirieri</t>
  </si>
  <si>
    <t>30.02.05</t>
  </si>
  <si>
    <t>65</t>
  </si>
  <si>
    <t>Alte venituri din concesiuni si inchirieri de catre institutiile publice</t>
  </si>
  <si>
    <t>30.02.05.30</t>
  </si>
  <si>
    <t>72</t>
  </si>
  <si>
    <t>C2.  VANZARI DE BUNURI SI SERVICII (cod 33.02+34.02+35.02+36.02+37.02)</t>
  </si>
  <si>
    <t>00.14</t>
  </si>
  <si>
    <t>73</t>
  </si>
  <si>
    <t>Venituri din prestari de servicii si alte activitati (cod 33.02.08+33.02.10+33.02.12+33.02.24+33.02.27+33.02.28+33.02.50)</t>
  </si>
  <si>
    <t>33.02</t>
  </si>
  <si>
    <t>74</t>
  </si>
  <si>
    <t>Venituri din prestari de servicii</t>
  </si>
  <si>
    <t>33.02.08</t>
  </si>
  <si>
    <t>83</t>
  </si>
  <si>
    <t>Alte venituri din prestari de servicii si alte activitati</t>
  </si>
  <si>
    <t>33.02.50</t>
  </si>
  <si>
    <t>87</t>
  </si>
  <si>
    <t>Amenzi, penalitati si confiscari (cod 35.02.01 la 35.02.03+35.02.50)</t>
  </si>
  <si>
    <t>35.02</t>
  </si>
  <si>
    <t>88</t>
  </si>
  <si>
    <t>Venituri din amenzi si alte sanctiuni aplicate potrivit dispozitiilor legale</t>
  </si>
  <si>
    <t>35.02.01</t>
  </si>
  <si>
    <t>89</t>
  </si>
  <si>
    <t>Venituri din amenzi şi alte sancţiuni aplicate de către alte instituţii de specialitate</t>
  </si>
  <si>
    <t>35.02.01.02</t>
  </si>
  <si>
    <t>93</t>
  </si>
  <si>
    <t>Alte amenzi, penalitati si confiscari</t>
  </si>
  <si>
    <t>35.02.50</t>
  </si>
  <si>
    <t>94</t>
  </si>
  <si>
    <t>Diverse venituri (cod 36.02.01+36.02.05+36.02.06+36.02.07+36.02.11+36.02.50)</t>
  </si>
  <si>
    <t>36.02</t>
  </si>
  <si>
    <t>98</t>
  </si>
  <si>
    <t>Taxe speciale</t>
  </si>
  <si>
    <t>36.02.06</t>
  </si>
  <si>
    <t>109</t>
  </si>
  <si>
    <t>Alte venituri</t>
  </si>
  <si>
    <t>36.02.50</t>
  </si>
  <si>
    <t>112</t>
  </si>
  <si>
    <t>Vărsăminte din secţiunea de funcţionare pentru finanţarea secţiunii de dezvoltare a bugetului local (cu semnul minus)</t>
  </si>
  <si>
    <t>37.02.03</t>
  </si>
  <si>
    <t>113</t>
  </si>
  <si>
    <t>Vărsăminte din secţiunea de funcţionare</t>
  </si>
  <si>
    <t>37.02.04</t>
  </si>
  <si>
    <t>116</t>
  </si>
  <si>
    <t>II. VENITURI DIN CAPITAL (cod 39.02)</t>
  </si>
  <si>
    <t>00.15</t>
  </si>
  <si>
    <t>117</t>
  </si>
  <si>
    <t>Venituri din valorificarea unor bunuri  (cod 39.02.01+39.02.03+39.02.04+39.02.07+39.02.10)</t>
  </si>
  <si>
    <t>39.02</t>
  </si>
  <si>
    <t>119</t>
  </si>
  <si>
    <t>Venituri din vanzarea locuintelor construite din fondurile statului</t>
  </si>
  <si>
    <t>39.02.03</t>
  </si>
  <si>
    <t>121</t>
  </si>
  <si>
    <t>Venituri din vanzarea unor bunuri apartinand domeniului privat</t>
  </si>
  <si>
    <t>39.02.07</t>
  </si>
  <si>
    <t>139</t>
  </si>
  <si>
    <t>IV.  SUBVENTII (cod 00.18)</t>
  </si>
  <si>
    <t>00.17</t>
  </si>
  <si>
    <t>140</t>
  </si>
  <si>
    <t>SUBVENTII DE LA ALTE NIVELE ALE ADMINISTRATIEI PUBLICE (cod 42.02+43.02)</t>
  </si>
  <si>
    <t>00.18</t>
  </si>
  <si>
    <t>141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</si>
  <si>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</si>
  <si>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</si>
  <si>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178</t>
  </si>
  <si>
    <t>Subventii pentru acordarea ajutorului pentru incalzirea locuintei si a suplimentului de energie alocate pentru consumul de combustibili solizi si/sau petrolieri</t>
  </si>
  <si>
    <t>42.02.34</t>
  </si>
  <si>
    <t>202</t>
  </si>
  <si>
    <t>Finantarea programelor nationale de dezvoltare locala</t>
  </si>
  <si>
    <t>42.02.65</t>
  </si>
  <si>
    <t>203</t>
  </si>
  <si>
    <t>Subvenţii din bugetul de stat  alocate conform contractelor încheiate cu direcţiile de sănătate publică</t>
  </si>
  <si>
    <t>42.02.66</t>
  </si>
  <si>
    <t>205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</si>
  <si>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</si>
  <si>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</si>
  <si>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216</t>
  </si>
  <si>
    <t>Subventii de la bugetul de stat catre bugetele locale pentru Programul national de investitii  Anghel Saligny</t>
  </si>
  <si>
    <t>42.02.87</t>
  </si>
  <si>
    <t>217</t>
  </si>
  <si>
    <t>Alocări de sume din PNRR aferente asistenţei financiare nerambursabile ( cod 42.02.88 01 la 42.02.88.03)</t>
  </si>
  <si>
    <t>42.02.88</t>
  </si>
  <si>
    <t>218</t>
  </si>
  <si>
    <t>Fonduri europene nerambursabile</t>
  </si>
  <si>
    <t>42.02.88.01</t>
  </si>
  <si>
    <t>220</t>
  </si>
  <si>
    <t>Sume aferente TVA</t>
  </si>
  <si>
    <t>42.02.88.03</t>
  </si>
  <si>
    <t>221</t>
  </si>
  <si>
    <t>Alocări de sume din PNRR aferente componentei împrumuturi ( cod 42.02.89.01 la 42.02.89.03)</t>
  </si>
  <si>
    <t>42.02.89</t>
  </si>
  <si>
    <t>222</t>
  </si>
  <si>
    <t>Fonduri din împrumut rambursabil</t>
  </si>
  <si>
    <t>42.02.89.01</t>
  </si>
  <si>
    <t>224</t>
  </si>
  <si>
    <t>42.02.89.03</t>
  </si>
  <si>
    <t>233</t>
  </si>
  <si>
    <t>Subvenţii de la bugetul de stat necesare susţinerii derulării proiectelor finanţate din fonduri externe nerambursabile (FEN) postaderare, aferete perioadei de programare 2021-2027</t>
  </si>
  <si>
    <t>42.02.93</t>
  </si>
  <si>
    <t>235</t>
  </si>
  <si>
    <t>Subvenţii de la bugetul de stat către bugetele locale necesare susţinerii derulării proiectelor finanţate din FEN postaderare, aferente perioadei de programare 2021-2027</t>
  </si>
  <si>
    <t>42.02.93.03</t>
  </si>
  <si>
    <t>238</t>
  </si>
  <si>
    <t>Subventii de la alte administratii (cod. 43.02.01+43.02.04+43.02.07+43.02.08+43.02.20+43.02.21)</t>
  </si>
  <si>
    <t>43.02</t>
  </si>
  <si>
    <t>254</t>
  </si>
  <si>
    <t>Sume alocate din sumele obţinute în urma scoaterii la licitaţie a certificatelor de emisii de gaze cu efect de seră pentru finanţarea proiectelor de investiţii</t>
  </si>
  <si>
    <t>43.02.44</t>
  </si>
  <si>
    <t>267</t>
  </si>
  <si>
    <t>Sume FEN postaderare in contul platilor efectuate si prefinantari (cod 45.02.01 la 45.02.05 +45.02.07+45.02.08+45.02.15+45.02.16)</t>
  </si>
  <si>
    <t>45.02</t>
  </si>
  <si>
    <t>338</t>
  </si>
  <si>
    <t xml:space="preserve">Fondul European de Dezvoltare Regională (FEDR), aferent cadrului financiar 2021-2027 </t>
  </si>
  <si>
    <t>45.02.48</t>
  </si>
  <si>
    <t>339</t>
  </si>
  <si>
    <t>Sume primite în contul plăţilor efectuate în anul curent</t>
  </si>
  <si>
    <t>45.02.48.01</t>
  </si>
  <si>
    <t>355</t>
  </si>
  <si>
    <t>Sume primite de la UE/alti donatori in contul platilor efectuate si prefinantari aferente cadrului financiar 2014-2020</t>
  </si>
  <si>
    <t>48.02</t>
  </si>
  <si>
    <t>356</t>
  </si>
  <si>
    <t>Fondul European de Dezvoltare Regionala (FEDR)</t>
  </si>
  <si>
    <t>48.02.01</t>
  </si>
  <si>
    <t>357</t>
  </si>
  <si>
    <t xml:space="preserve">  Sume primite in contul platilor efectuate in anul curent</t>
  </si>
  <si>
    <t>48.02.01.01</t>
  </si>
  <si>
    <t>358</t>
  </si>
  <si>
    <t xml:space="preserve">  Sume primite in contul platilor efectuate in anii anteriori</t>
  </si>
  <si>
    <t>48.02.01.02</t>
  </si>
  <si>
    <t>360</t>
  </si>
  <si>
    <t>Fondul Social European (FSE)</t>
  </si>
  <si>
    <t>48.02.02</t>
  </si>
  <si>
    <t>361</t>
  </si>
  <si>
    <t>48.02.02.01</t>
  </si>
  <si>
    <t>362</t>
  </si>
  <si>
    <t>48.02.02.02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</si>
  <si>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</si>
  <si>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</si>
  <si>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</si>
  <si>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</si>
  <si>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</si>
  <si>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</si>
  <si>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</si>
  <si>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</si>
  <si>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</si>
  <si>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21</t>
  </si>
  <si>
    <t>35</t>
  </si>
  <si>
    <t>38</t>
  </si>
  <si>
    <t>43</t>
  </si>
  <si>
    <t>44</t>
  </si>
  <si>
    <t>47</t>
  </si>
  <si>
    <t>60</t>
  </si>
  <si>
    <t>63</t>
  </si>
  <si>
    <t>70</t>
  </si>
  <si>
    <t>71</t>
  </si>
  <si>
    <t>81</t>
  </si>
  <si>
    <t>85</t>
  </si>
  <si>
    <t>86</t>
  </si>
  <si>
    <t>91</t>
  </si>
  <si>
    <t>92</t>
  </si>
  <si>
    <t>96</t>
  </si>
  <si>
    <t>101</t>
  </si>
  <si>
    <t>102</t>
  </si>
  <si>
    <t>Transferuri voluntare,  altele decat subventiile (cod 37.02.01+37.02.50)</t>
  </si>
  <si>
    <t>37.02</t>
  </si>
  <si>
    <t>104</t>
  </si>
  <si>
    <t>118</t>
  </si>
  <si>
    <t>123</t>
  </si>
  <si>
    <t>138</t>
  </si>
  <si>
    <t>Cont de executie - Venituri - Bugetul local - sectiunea dezvoltare</t>
  </si>
  <si>
    <t>VENITURILE SECŢIUNII DE DEZVOLTARE - TOTAL</t>
  </si>
  <si>
    <t>7</t>
  </si>
  <si>
    <t>17</t>
  </si>
  <si>
    <t>18</t>
  </si>
  <si>
    <t>20</t>
  </si>
  <si>
    <t>37</t>
  </si>
  <si>
    <t>90</t>
  </si>
  <si>
    <t>95</t>
  </si>
  <si>
    <t>107</t>
  </si>
  <si>
    <t>131</t>
  </si>
  <si>
    <t>219</t>
  </si>
  <si>
    <t>223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</si>
  <si>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</si>
  <si>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</si>
  <si>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</si>
  <si>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</si>
  <si>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</si>
  <si>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</si>
  <si>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</si>
  <si>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</si>
  <si>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</si>
  <si>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</si>
  <si>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</si>
  <si>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ANEXA NR. 1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</si>
</sst>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9543-F5E0-434B-B317-D3C27DA00163}">
  <dimension ref="A1:T216"/>
  <sheetViews>
    <sheetView tabSelected="1" topLeftCell="B196" workbookViewId="0">
      <selection activeCell="R14" sqref="R14"/>
    </sheetView>
  </sheetViews>
  <sheetFormatPr defaultRowHeight="15" x14ac:dyDescent="0.25"/>
  <cols>
    <col min="1" max="1" width="3.42578125" hidden="1" customWidth="1"/>
    <col min="2" max="2" width="39.85546875" customWidth="1"/>
    <col min="3" max="3" width="9.85546875" customWidth="1"/>
    <col min="4" max="4" width="14.28515625" customWidth="1"/>
    <col min="5" max="5" width="13.7109375" customWidth="1"/>
    <col min="6" max="8" width="14.42578125" hidden="1" customWidth="1"/>
    <col min="9" max="9" width="13.140625" customWidth="1"/>
    <col min="10" max="11" width="14.42578125" hidden="1" customWidth="1"/>
  </cols>
  <sheetData>
    <row r="1" spans="1:11" x14ac:dyDescent="0.25">
      <c r="A1" s="13" t="s">
        <v>338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327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39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33" x14ac:dyDescent="0.25">
      <c r="A12" s="5" t="s">
        <v>20</v>
      </c>
      <c r="B12" s="5" t="s">
        <v>21</v>
      </c>
      <c r="C12" s="5" t="s">
        <v>22</v>
      </c>
      <c r="D12" s="6">
        <f>D14+D68+D72+D90+D93</f>
        <v>128499480</v>
      </c>
      <c r="E12" s="6">
        <f>E14+E68+E72+E90+E93</f>
        <v>28277320</v>
      </c>
      <c r="F12" s="6">
        <f t="shared" ref="F12:F43" si="0">G12+H12</f>
        <v>35601858</v>
      </c>
      <c r="G12" s="6">
        <f>G14+G68+G72+G90+G93</f>
        <v>9230005</v>
      </c>
      <c r="H12" s="6">
        <f>H14+H68+H72+H90+H93</f>
        <v>26371853</v>
      </c>
      <c r="I12" s="6">
        <f>I14+I68+I72+I90+I93</f>
        <v>19533070</v>
      </c>
      <c r="J12" s="6">
        <f>J14+J68+J72+J90+J93</f>
        <v>1353833</v>
      </c>
      <c r="K12" s="6">
        <f t="shared" ref="K12:K43" si="1">F12-I12-J12</f>
        <v>14714955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D14-D36+D68</f>
        <v>33047500</v>
      </c>
      <c r="E13" s="6">
        <f>E14-E36+E68</f>
        <v>12988020</v>
      </c>
      <c r="F13" s="6">
        <f t="shared" si="0"/>
        <v>24863603</v>
      </c>
      <c r="G13" s="6">
        <f>G14-G36+G68</f>
        <v>8929412</v>
      </c>
      <c r="H13" s="6">
        <f>H14-H36+H68</f>
        <v>15934191</v>
      </c>
      <c r="I13" s="6">
        <f>I14-I36+I68</f>
        <v>11147491</v>
      </c>
      <c r="J13" s="6">
        <f>J14-J36+J68</f>
        <v>1017793</v>
      </c>
      <c r="K13" s="6">
        <f t="shared" si="1"/>
        <v>12698319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D15+D50</f>
        <v>50018500</v>
      </c>
      <c r="E14" s="6">
        <f>E15+E50</f>
        <v>18530020</v>
      </c>
      <c r="F14" s="6">
        <f t="shared" si="0"/>
        <v>29937831</v>
      </c>
      <c r="G14" s="6">
        <f>G15+G50</f>
        <v>8929412</v>
      </c>
      <c r="H14" s="6">
        <f>H15+H50</f>
        <v>21008419</v>
      </c>
      <c r="I14" s="6">
        <f>I15+I50</f>
        <v>16221719</v>
      </c>
      <c r="J14" s="6">
        <f>J15+J50</f>
        <v>1017793</v>
      </c>
      <c r="K14" s="6">
        <f t="shared" si="1"/>
        <v>12698319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D16+D24+D35+D47</f>
        <v>41665000</v>
      </c>
      <c r="E15" s="6">
        <f>E16+E24+E35+E47</f>
        <v>15440000</v>
      </c>
      <c r="F15" s="6">
        <f t="shared" si="0"/>
        <v>20848658</v>
      </c>
      <c r="G15" s="6">
        <f>G16+G24+G35+G47</f>
        <v>3472783</v>
      </c>
      <c r="H15" s="6">
        <f>H16+H24+H35+H47</f>
        <v>17375875</v>
      </c>
      <c r="I15" s="6">
        <f>I16+I24+I35+I47</f>
        <v>14180239</v>
      </c>
      <c r="J15" s="6">
        <f>J16+J24+J35+J47</f>
        <v>882209</v>
      </c>
      <c r="K15" s="6">
        <f t="shared" si="1"/>
        <v>5786210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16450000</v>
      </c>
      <c r="E16" s="6">
        <f>+E17</f>
        <v>5464000</v>
      </c>
      <c r="F16" s="6">
        <f t="shared" si="0"/>
        <v>3980691</v>
      </c>
      <c r="G16" s="6">
        <f>+G17</f>
        <v>0</v>
      </c>
      <c r="H16" s="6">
        <f>+H17</f>
        <v>3980691</v>
      </c>
      <c r="I16" s="6">
        <f>+I17</f>
        <v>3980691</v>
      </c>
      <c r="J16" s="6">
        <f>+J17</f>
        <v>0</v>
      </c>
      <c r="K16" s="6">
        <f t="shared" si="1"/>
        <v>0</v>
      </c>
    </row>
    <row r="17" spans="1:11" s="2" customFormat="1" ht="33" x14ac:dyDescent="0.25">
      <c r="A17" s="5" t="s">
        <v>35</v>
      </c>
      <c r="B17" s="5" t="s">
        <v>36</v>
      </c>
      <c r="C17" s="5" t="s">
        <v>37</v>
      </c>
      <c r="D17" s="6">
        <f>D18+D20</f>
        <v>16450000</v>
      </c>
      <c r="E17" s="6">
        <f>E18+E20</f>
        <v>5464000</v>
      </c>
      <c r="F17" s="6">
        <f t="shared" si="0"/>
        <v>3980691</v>
      </c>
      <c r="G17" s="6">
        <f>G18+G20</f>
        <v>0</v>
      </c>
      <c r="H17" s="6">
        <f>H18+H20</f>
        <v>3980691</v>
      </c>
      <c r="I17" s="6">
        <f>I18+I20</f>
        <v>3980691</v>
      </c>
      <c r="J17" s="6">
        <f>J18+J20</f>
        <v>0</v>
      </c>
      <c r="K17" s="6">
        <f t="shared" si="1"/>
        <v>0</v>
      </c>
    </row>
    <row r="18" spans="1:11" s="2" customFormat="1" x14ac:dyDescent="0.25">
      <c r="A18" s="5" t="s">
        <v>38</v>
      </c>
      <c r="B18" s="5" t="s">
        <v>39</v>
      </c>
      <c r="C18" s="5" t="s">
        <v>40</v>
      </c>
      <c r="D18" s="6">
        <f>+D19</f>
        <v>200000</v>
      </c>
      <c r="E18" s="6">
        <f>+E19</f>
        <v>75000</v>
      </c>
      <c r="F18" s="6">
        <f t="shared" si="0"/>
        <v>64100</v>
      </c>
      <c r="G18" s="6">
        <f>+G19</f>
        <v>0</v>
      </c>
      <c r="H18" s="6">
        <f>+H19</f>
        <v>64100</v>
      </c>
      <c r="I18" s="6">
        <f>+I19</f>
        <v>64100</v>
      </c>
      <c r="J18" s="6">
        <f>+J19</f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v>200000</v>
      </c>
      <c r="E19" s="6">
        <v>75000</v>
      </c>
      <c r="F19" s="6">
        <f t="shared" si="0"/>
        <v>64100</v>
      </c>
      <c r="G19" s="6">
        <v>0</v>
      </c>
      <c r="H19" s="6">
        <v>64100</v>
      </c>
      <c r="I19" s="6">
        <v>64100</v>
      </c>
      <c r="J19" s="6">
        <v>0</v>
      </c>
      <c r="K19" s="6">
        <f t="shared" si="1"/>
        <v>0</v>
      </c>
    </row>
    <row r="20" spans="1:11" s="2" customFormat="1" ht="22.5" x14ac:dyDescent="0.25">
      <c r="A20" s="5" t="s">
        <v>44</v>
      </c>
      <c r="B20" s="5" t="s">
        <v>45</v>
      </c>
      <c r="C20" s="5" t="s">
        <v>46</v>
      </c>
      <c r="D20" s="6">
        <f>D21+D22+D23</f>
        <v>16250000</v>
      </c>
      <c r="E20" s="6">
        <f>E21+E22+E23</f>
        <v>5389000</v>
      </c>
      <c r="F20" s="6">
        <f t="shared" si="0"/>
        <v>3916591</v>
      </c>
      <c r="G20" s="6">
        <f>G21+G22+G23</f>
        <v>0</v>
      </c>
      <c r="H20" s="6">
        <f>H21+H22+H23</f>
        <v>3916591</v>
      </c>
      <c r="I20" s="6">
        <f>I21+I22+I23</f>
        <v>3916591</v>
      </c>
      <c r="J20" s="6">
        <f>J21+J22+J23</f>
        <v>0</v>
      </c>
      <c r="K20" s="6">
        <f t="shared" si="1"/>
        <v>0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14239000</v>
      </c>
      <c r="E21" s="6">
        <v>4739000</v>
      </c>
      <c r="F21" s="6">
        <f t="shared" si="0"/>
        <v>3392569</v>
      </c>
      <c r="G21" s="6">
        <v>0</v>
      </c>
      <c r="H21" s="6">
        <v>3392569</v>
      </c>
      <c r="I21" s="6">
        <v>3392569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711000</v>
      </c>
      <c r="E22" s="6">
        <v>200000</v>
      </c>
      <c r="F22" s="6">
        <f t="shared" si="0"/>
        <v>196183</v>
      </c>
      <c r="G22" s="6">
        <v>0</v>
      </c>
      <c r="H22" s="6">
        <v>196183</v>
      </c>
      <c r="I22" s="6">
        <v>196183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1300000</v>
      </c>
      <c r="E23" s="6">
        <v>450000</v>
      </c>
      <c r="F23" s="6">
        <f t="shared" si="0"/>
        <v>327839</v>
      </c>
      <c r="G23" s="6">
        <v>0</v>
      </c>
      <c r="H23" s="6">
        <v>327839</v>
      </c>
      <c r="I23" s="6">
        <v>327839</v>
      </c>
      <c r="J23" s="6">
        <v>0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f>D25</f>
        <v>5730000</v>
      </c>
      <c r="E24" s="6">
        <f>E25</f>
        <v>3063000</v>
      </c>
      <c r="F24" s="6">
        <f t="shared" si="0"/>
        <v>8721252</v>
      </c>
      <c r="G24" s="6">
        <f>G25</f>
        <v>2720348</v>
      </c>
      <c r="H24" s="6">
        <f>H25</f>
        <v>6000904</v>
      </c>
      <c r="I24" s="6">
        <f>I25</f>
        <v>3849158</v>
      </c>
      <c r="J24" s="6">
        <f>J25</f>
        <v>566717</v>
      </c>
      <c r="K24" s="6">
        <f t="shared" si="1"/>
        <v>4305377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f>D26+D29+D33+D34</f>
        <v>5730000</v>
      </c>
      <c r="E25" s="6">
        <f>E26+E29+E33+E34</f>
        <v>3063000</v>
      </c>
      <c r="F25" s="6">
        <f t="shared" si="0"/>
        <v>8721252</v>
      </c>
      <c r="G25" s="6">
        <f>G26+G29+G33+G34</f>
        <v>2720348</v>
      </c>
      <c r="H25" s="6">
        <f>H26+H29+H33+H34</f>
        <v>6000904</v>
      </c>
      <c r="I25" s="6">
        <f>I26+I29+I33+I34</f>
        <v>3849158</v>
      </c>
      <c r="J25" s="6">
        <f>J26+J29+J33+J34</f>
        <v>566717</v>
      </c>
      <c r="K25" s="6">
        <f t="shared" si="1"/>
        <v>4305377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f>D27+D28</f>
        <v>3780000</v>
      </c>
      <c r="E26" s="6">
        <f>E27+E28</f>
        <v>2000000</v>
      </c>
      <c r="F26" s="6">
        <f t="shared" si="0"/>
        <v>6368398</v>
      </c>
      <c r="G26" s="6">
        <f>G27+G28</f>
        <v>2121069</v>
      </c>
      <c r="H26" s="6">
        <f>H27+H28</f>
        <v>4247329</v>
      </c>
      <c r="I26" s="6">
        <f>I27+I28</f>
        <v>2709606</v>
      </c>
      <c r="J26" s="6">
        <f>J27+J28</f>
        <v>374709</v>
      </c>
      <c r="K26" s="6">
        <f t="shared" si="1"/>
        <v>3284083</v>
      </c>
    </row>
    <row r="27" spans="1:11" s="2" customFormat="1" x14ac:dyDescent="0.25">
      <c r="A27" s="5" t="s">
        <v>65</v>
      </c>
      <c r="B27" s="5" t="s">
        <v>66</v>
      </c>
      <c r="C27" s="5" t="s">
        <v>67</v>
      </c>
      <c r="D27" s="6">
        <v>1680000</v>
      </c>
      <c r="E27" s="6">
        <v>900000</v>
      </c>
      <c r="F27" s="6">
        <f t="shared" si="0"/>
        <v>2026946</v>
      </c>
      <c r="G27" s="6">
        <v>318444</v>
      </c>
      <c r="H27" s="6">
        <v>1708502</v>
      </c>
      <c r="I27" s="6">
        <v>1098691</v>
      </c>
      <c r="J27" s="6">
        <v>240161</v>
      </c>
      <c r="K27" s="6">
        <f t="shared" si="1"/>
        <v>688094</v>
      </c>
    </row>
    <row r="28" spans="1:11" s="2" customFormat="1" x14ac:dyDescent="0.25">
      <c r="A28" s="5" t="s">
        <v>68</v>
      </c>
      <c r="B28" s="5" t="s">
        <v>69</v>
      </c>
      <c r="C28" s="5" t="s">
        <v>70</v>
      </c>
      <c r="D28" s="6">
        <v>2100000</v>
      </c>
      <c r="E28" s="6">
        <v>1100000</v>
      </c>
      <c r="F28" s="6">
        <f t="shared" si="0"/>
        <v>4341452</v>
      </c>
      <c r="G28" s="6">
        <v>1802625</v>
      </c>
      <c r="H28" s="6">
        <v>2538827</v>
      </c>
      <c r="I28" s="6">
        <v>1610915</v>
      </c>
      <c r="J28" s="6">
        <v>134548</v>
      </c>
      <c r="K28" s="6">
        <f t="shared" si="1"/>
        <v>2595989</v>
      </c>
    </row>
    <row r="29" spans="1:11" s="2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1560000</v>
      </c>
      <c r="E29" s="6">
        <f>E30+E31+E32</f>
        <v>833000</v>
      </c>
      <c r="F29" s="6">
        <f t="shared" si="0"/>
        <v>2004484</v>
      </c>
      <c r="G29" s="6">
        <f>G30+G31+G32</f>
        <v>494773</v>
      </c>
      <c r="H29" s="6">
        <f>H30+H31+H32</f>
        <v>1509711</v>
      </c>
      <c r="I29" s="6">
        <f>I30+I31+I32</f>
        <v>981523</v>
      </c>
      <c r="J29" s="6">
        <f>J30+J31+J32</f>
        <v>177588</v>
      </c>
      <c r="K29" s="6">
        <f t="shared" si="1"/>
        <v>845373</v>
      </c>
    </row>
    <row r="30" spans="1:11" s="2" customFormat="1" ht="22.5" x14ac:dyDescent="0.25">
      <c r="A30" s="5" t="s">
        <v>74</v>
      </c>
      <c r="B30" s="5" t="s">
        <v>75</v>
      </c>
      <c r="C30" s="5" t="s">
        <v>76</v>
      </c>
      <c r="D30" s="6">
        <v>1000000</v>
      </c>
      <c r="E30" s="6">
        <v>563000</v>
      </c>
      <c r="F30" s="6">
        <f t="shared" si="0"/>
        <v>1126672</v>
      </c>
      <c r="G30" s="6">
        <v>188343</v>
      </c>
      <c r="H30" s="6">
        <v>938329</v>
      </c>
      <c r="I30" s="6">
        <v>616030</v>
      </c>
      <c r="J30" s="6">
        <v>117184</v>
      </c>
      <c r="K30" s="6">
        <f t="shared" si="1"/>
        <v>393458</v>
      </c>
    </row>
    <row r="31" spans="1:11" s="2" customFormat="1" ht="22.5" x14ac:dyDescent="0.25">
      <c r="A31" s="5" t="s">
        <v>77</v>
      </c>
      <c r="B31" s="5" t="s">
        <v>78</v>
      </c>
      <c r="C31" s="5" t="s">
        <v>79</v>
      </c>
      <c r="D31" s="6">
        <v>220000</v>
      </c>
      <c r="E31" s="6">
        <v>70000</v>
      </c>
      <c r="F31" s="6">
        <f t="shared" si="0"/>
        <v>469868</v>
      </c>
      <c r="G31" s="6">
        <v>214174</v>
      </c>
      <c r="H31" s="6">
        <v>255694</v>
      </c>
      <c r="I31" s="6">
        <v>157037</v>
      </c>
      <c r="J31" s="6">
        <v>27969</v>
      </c>
      <c r="K31" s="6">
        <f t="shared" si="1"/>
        <v>284862</v>
      </c>
    </row>
    <row r="32" spans="1:11" s="2" customFormat="1" x14ac:dyDescent="0.25">
      <c r="A32" s="5" t="s">
        <v>80</v>
      </c>
      <c r="B32" s="5" t="s">
        <v>81</v>
      </c>
      <c r="C32" s="5" t="s">
        <v>82</v>
      </c>
      <c r="D32" s="6">
        <v>340000</v>
      </c>
      <c r="E32" s="6">
        <v>200000</v>
      </c>
      <c r="F32" s="6">
        <f t="shared" si="0"/>
        <v>407944</v>
      </c>
      <c r="G32" s="6">
        <v>92256</v>
      </c>
      <c r="H32" s="6">
        <v>315688</v>
      </c>
      <c r="I32" s="6">
        <v>208456</v>
      </c>
      <c r="J32" s="6">
        <v>32435</v>
      </c>
      <c r="K32" s="6">
        <f t="shared" si="1"/>
        <v>167053</v>
      </c>
    </row>
    <row r="33" spans="1:11" s="2" customFormat="1" x14ac:dyDescent="0.25">
      <c r="A33" s="5" t="s">
        <v>83</v>
      </c>
      <c r="B33" s="5" t="s">
        <v>84</v>
      </c>
      <c r="C33" s="5" t="s">
        <v>85</v>
      </c>
      <c r="D33" s="6">
        <v>195000</v>
      </c>
      <c r="E33" s="6">
        <v>105000</v>
      </c>
      <c r="F33" s="6">
        <f t="shared" si="0"/>
        <v>108512</v>
      </c>
      <c r="G33" s="6">
        <v>55837</v>
      </c>
      <c r="H33" s="6">
        <v>52675</v>
      </c>
      <c r="I33" s="6">
        <v>46935</v>
      </c>
      <c r="J33" s="6">
        <v>1600</v>
      </c>
      <c r="K33" s="6">
        <f t="shared" si="1"/>
        <v>59977</v>
      </c>
    </row>
    <row r="34" spans="1:11" s="2" customFormat="1" x14ac:dyDescent="0.25">
      <c r="A34" s="5" t="s">
        <v>86</v>
      </c>
      <c r="B34" s="5" t="s">
        <v>87</v>
      </c>
      <c r="C34" s="5" t="s">
        <v>88</v>
      </c>
      <c r="D34" s="6">
        <v>195000</v>
      </c>
      <c r="E34" s="6">
        <v>125000</v>
      </c>
      <c r="F34" s="6">
        <f t="shared" si="0"/>
        <v>239858</v>
      </c>
      <c r="G34" s="6">
        <v>48669</v>
      </c>
      <c r="H34" s="6">
        <v>191189</v>
      </c>
      <c r="I34" s="6">
        <v>111094</v>
      </c>
      <c r="J34" s="6">
        <v>12820</v>
      </c>
      <c r="K34" s="6">
        <f t="shared" si="1"/>
        <v>115944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f>D36+D39+D41</f>
        <v>19485000</v>
      </c>
      <c r="E35" s="6">
        <f>E36+E39+E41</f>
        <v>6913000</v>
      </c>
      <c r="F35" s="6">
        <f t="shared" si="0"/>
        <v>8146185</v>
      </c>
      <c r="G35" s="6">
        <f>G36+G39+G41</f>
        <v>751925</v>
      </c>
      <c r="H35" s="6">
        <f>H36+H39+H41</f>
        <v>7394260</v>
      </c>
      <c r="I35" s="6">
        <f>I36+I39+I41</f>
        <v>6350383</v>
      </c>
      <c r="J35" s="6">
        <f>J36+J39+J41</f>
        <v>315478</v>
      </c>
      <c r="K35" s="6">
        <f t="shared" si="1"/>
        <v>1480324</v>
      </c>
    </row>
    <row r="36" spans="1:11" s="2" customFormat="1" ht="22.5" x14ac:dyDescent="0.25">
      <c r="A36" s="5" t="s">
        <v>92</v>
      </c>
      <c r="B36" s="5" t="s">
        <v>93</v>
      </c>
      <c r="C36" s="5" t="s">
        <v>94</v>
      </c>
      <c r="D36" s="6">
        <f>+D37+D38</f>
        <v>16971000</v>
      </c>
      <c r="E36" s="6">
        <f>+E37+E38</f>
        <v>5542000</v>
      </c>
      <c r="F36" s="6">
        <f t="shared" si="0"/>
        <v>5092950</v>
      </c>
      <c r="G36" s="6">
        <f>+G37+G38</f>
        <v>0</v>
      </c>
      <c r="H36" s="6">
        <f>+H37+H38</f>
        <v>5092950</v>
      </c>
      <c r="I36" s="6">
        <f>+I37+I38</f>
        <v>5092950</v>
      </c>
      <c r="J36" s="6">
        <f>+J37+J38</f>
        <v>0</v>
      </c>
      <c r="K36" s="6">
        <f t="shared" si="1"/>
        <v>0</v>
      </c>
    </row>
    <row r="37" spans="1:11" s="2" customFormat="1" ht="43.5" x14ac:dyDescent="0.25">
      <c r="A37" s="5" t="s">
        <v>95</v>
      </c>
      <c r="B37" s="5" t="s">
        <v>96</v>
      </c>
      <c r="C37" s="5" t="s">
        <v>97</v>
      </c>
      <c r="D37" s="6">
        <v>8604000</v>
      </c>
      <c r="E37" s="6">
        <v>2279000</v>
      </c>
      <c r="F37" s="6">
        <f t="shared" si="0"/>
        <v>2057717</v>
      </c>
      <c r="G37" s="6">
        <v>0</v>
      </c>
      <c r="H37" s="6">
        <v>2057717</v>
      </c>
      <c r="I37" s="6">
        <v>2057717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98</v>
      </c>
      <c r="B38" s="5" t="s">
        <v>99</v>
      </c>
      <c r="C38" s="5" t="s">
        <v>100</v>
      </c>
      <c r="D38" s="6">
        <v>8367000</v>
      </c>
      <c r="E38" s="6">
        <v>3263000</v>
      </c>
      <c r="F38" s="6">
        <f t="shared" si="0"/>
        <v>3035233</v>
      </c>
      <c r="G38" s="6">
        <v>0</v>
      </c>
      <c r="H38" s="6">
        <v>3035233</v>
      </c>
      <c r="I38" s="6">
        <v>3035233</v>
      </c>
      <c r="J38" s="6">
        <v>0</v>
      </c>
      <c r="K38" s="6">
        <f t="shared" si="1"/>
        <v>0</v>
      </c>
    </row>
    <row r="39" spans="1:11" s="2" customFormat="1" ht="22.5" x14ac:dyDescent="0.25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15</v>
      </c>
      <c r="G39" s="6">
        <f>G40</f>
        <v>0</v>
      </c>
      <c r="H39" s="6">
        <f>H40</f>
        <v>15</v>
      </c>
      <c r="I39" s="6">
        <f>I40</f>
        <v>15</v>
      </c>
      <c r="J39" s="6">
        <f>J40</f>
        <v>0</v>
      </c>
      <c r="K39" s="6">
        <f t="shared" si="1"/>
        <v>0</v>
      </c>
    </row>
    <row r="40" spans="1:11" s="2" customFormat="1" x14ac:dyDescent="0.25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15</v>
      </c>
      <c r="G40" s="6">
        <v>0</v>
      </c>
      <c r="H40" s="6">
        <v>15</v>
      </c>
      <c r="I40" s="6">
        <v>15</v>
      </c>
      <c r="J40" s="6">
        <v>0</v>
      </c>
      <c r="K40" s="6">
        <f t="shared" si="1"/>
        <v>0</v>
      </c>
    </row>
    <row r="41" spans="1:11" s="2" customFormat="1" ht="33" x14ac:dyDescent="0.25">
      <c r="A41" s="5" t="s">
        <v>107</v>
      </c>
      <c r="B41" s="5" t="s">
        <v>108</v>
      </c>
      <c r="C41" s="5" t="s">
        <v>109</v>
      </c>
      <c r="D41" s="6">
        <f>D42+D45+D46</f>
        <v>2513000</v>
      </c>
      <c r="E41" s="6">
        <f>E42+E45+E46</f>
        <v>1370000</v>
      </c>
      <c r="F41" s="6">
        <f t="shared" si="0"/>
        <v>3053220</v>
      </c>
      <c r="G41" s="6">
        <f>G42+G45+G46</f>
        <v>751925</v>
      </c>
      <c r="H41" s="6">
        <f>H42+H45+H46</f>
        <v>2301295</v>
      </c>
      <c r="I41" s="6">
        <f>I42+I45+I46</f>
        <v>1257418</v>
      </c>
      <c r="J41" s="6">
        <f>J42+J45+J46</f>
        <v>315478</v>
      </c>
      <c r="K41" s="6">
        <f t="shared" si="1"/>
        <v>1480324</v>
      </c>
    </row>
    <row r="42" spans="1:11" s="2" customFormat="1" ht="22.5" x14ac:dyDescent="0.25">
      <c r="A42" s="5" t="s">
        <v>110</v>
      </c>
      <c r="B42" s="5" t="s">
        <v>111</v>
      </c>
      <c r="C42" s="5" t="s">
        <v>112</v>
      </c>
      <c r="D42" s="6">
        <f>D43+D44</f>
        <v>1883000</v>
      </c>
      <c r="E42" s="6">
        <f>E43+E44</f>
        <v>1150000</v>
      </c>
      <c r="F42" s="6">
        <f t="shared" si="0"/>
        <v>2562848</v>
      </c>
      <c r="G42" s="6">
        <f>G43+G44</f>
        <v>664049</v>
      </c>
      <c r="H42" s="6">
        <f>H43+H44</f>
        <v>1898799</v>
      </c>
      <c r="I42" s="6">
        <f>I43+I44</f>
        <v>1017592</v>
      </c>
      <c r="J42" s="6">
        <f>J43+J44</f>
        <v>295357</v>
      </c>
      <c r="K42" s="6">
        <f t="shared" si="1"/>
        <v>1249899</v>
      </c>
    </row>
    <row r="43" spans="1:11" s="2" customFormat="1" ht="22.5" x14ac:dyDescent="0.25">
      <c r="A43" s="5" t="s">
        <v>113</v>
      </c>
      <c r="B43" s="5" t="s">
        <v>114</v>
      </c>
      <c r="C43" s="5" t="s">
        <v>115</v>
      </c>
      <c r="D43" s="6">
        <v>1432000</v>
      </c>
      <c r="E43" s="6">
        <v>900000</v>
      </c>
      <c r="F43" s="6">
        <f t="shared" si="0"/>
        <v>1983194</v>
      </c>
      <c r="G43" s="6">
        <v>520768</v>
      </c>
      <c r="H43" s="6">
        <v>1462426</v>
      </c>
      <c r="I43" s="6">
        <v>828281</v>
      </c>
      <c r="J43" s="6">
        <v>166056</v>
      </c>
      <c r="K43" s="6">
        <f t="shared" si="1"/>
        <v>988857</v>
      </c>
    </row>
    <row r="44" spans="1:11" s="2" customFormat="1" ht="22.5" x14ac:dyDescent="0.25">
      <c r="A44" s="5" t="s">
        <v>116</v>
      </c>
      <c r="B44" s="5" t="s">
        <v>117</v>
      </c>
      <c r="C44" s="5" t="s">
        <v>118</v>
      </c>
      <c r="D44" s="6">
        <v>451000</v>
      </c>
      <c r="E44" s="6">
        <v>250000</v>
      </c>
      <c r="F44" s="6">
        <f t="shared" ref="F44:F75" si="2">G44+H44</f>
        <v>579654</v>
      </c>
      <c r="G44" s="6">
        <v>143281</v>
      </c>
      <c r="H44" s="6">
        <v>436373</v>
      </c>
      <c r="I44" s="6">
        <v>189311</v>
      </c>
      <c r="J44" s="6">
        <v>129301</v>
      </c>
      <c r="K44" s="6">
        <f t="shared" ref="K44:K75" si="3">F44-I44-J44</f>
        <v>261042</v>
      </c>
    </row>
    <row r="45" spans="1:11" s="2" customFormat="1" ht="22.5" x14ac:dyDescent="0.25">
      <c r="A45" s="5" t="s">
        <v>119</v>
      </c>
      <c r="B45" s="5" t="s">
        <v>120</v>
      </c>
      <c r="C45" s="5" t="s">
        <v>121</v>
      </c>
      <c r="D45" s="6">
        <v>530000</v>
      </c>
      <c r="E45" s="6">
        <v>190000</v>
      </c>
      <c r="F45" s="6">
        <f t="shared" si="2"/>
        <v>366649</v>
      </c>
      <c r="G45" s="6">
        <v>61105</v>
      </c>
      <c r="H45" s="6">
        <v>305544</v>
      </c>
      <c r="I45" s="6">
        <v>174759</v>
      </c>
      <c r="J45" s="6">
        <v>11196</v>
      </c>
      <c r="K45" s="6">
        <f t="shared" si="3"/>
        <v>180694</v>
      </c>
    </row>
    <row r="46" spans="1:11" s="2" customFormat="1" ht="33" x14ac:dyDescent="0.25">
      <c r="A46" s="5" t="s">
        <v>122</v>
      </c>
      <c r="B46" s="5" t="s">
        <v>123</v>
      </c>
      <c r="C46" s="5" t="s">
        <v>124</v>
      </c>
      <c r="D46" s="6">
        <v>100000</v>
      </c>
      <c r="E46" s="6">
        <v>30000</v>
      </c>
      <c r="F46" s="6">
        <f t="shared" si="2"/>
        <v>123723</v>
      </c>
      <c r="G46" s="6">
        <v>26771</v>
      </c>
      <c r="H46" s="6">
        <v>96952</v>
      </c>
      <c r="I46" s="6">
        <v>65067</v>
      </c>
      <c r="J46" s="6">
        <v>8925</v>
      </c>
      <c r="K46" s="6">
        <f t="shared" si="3"/>
        <v>49731</v>
      </c>
    </row>
    <row r="47" spans="1:11" s="2" customFormat="1" ht="22.5" x14ac:dyDescent="0.25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ref="G47:J48" si="4">G48</f>
        <v>510</v>
      </c>
      <c r="H47" s="6">
        <f t="shared" si="4"/>
        <v>20</v>
      </c>
      <c r="I47" s="6">
        <f t="shared" si="4"/>
        <v>7</v>
      </c>
      <c r="J47" s="6">
        <f t="shared" si="4"/>
        <v>14</v>
      </c>
      <c r="K47" s="6">
        <f t="shared" si="3"/>
        <v>509</v>
      </c>
    </row>
    <row r="48" spans="1:11" s="2" customFormat="1" x14ac:dyDescent="0.25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530</v>
      </c>
      <c r="G48" s="6">
        <f t="shared" si="4"/>
        <v>510</v>
      </c>
      <c r="H48" s="6">
        <f t="shared" si="4"/>
        <v>20</v>
      </c>
      <c r="I48" s="6">
        <f t="shared" si="4"/>
        <v>7</v>
      </c>
      <c r="J48" s="6">
        <f t="shared" si="4"/>
        <v>14</v>
      </c>
      <c r="K48" s="6">
        <f t="shared" si="3"/>
        <v>509</v>
      </c>
    </row>
    <row r="49" spans="1:11" s="2" customFormat="1" x14ac:dyDescent="0.25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530</v>
      </c>
      <c r="G49" s="6">
        <v>510</v>
      </c>
      <c r="H49" s="6">
        <v>20</v>
      </c>
      <c r="I49" s="6">
        <v>7</v>
      </c>
      <c r="J49" s="6">
        <v>14</v>
      </c>
      <c r="K49" s="6">
        <f t="shared" si="3"/>
        <v>509</v>
      </c>
    </row>
    <row r="50" spans="1:11" s="2" customFormat="1" x14ac:dyDescent="0.25">
      <c r="A50" s="5" t="s">
        <v>134</v>
      </c>
      <c r="B50" s="5" t="s">
        <v>135</v>
      </c>
      <c r="C50" s="5" t="s">
        <v>136</v>
      </c>
      <c r="D50" s="6">
        <f>D51+D55</f>
        <v>8353500</v>
      </c>
      <c r="E50" s="6">
        <f>E51+E55</f>
        <v>3090020</v>
      </c>
      <c r="F50" s="6">
        <f t="shared" si="2"/>
        <v>9089173</v>
      </c>
      <c r="G50" s="6">
        <f>G51+G55</f>
        <v>5456629</v>
      </c>
      <c r="H50" s="6">
        <f>H51+H55</f>
        <v>3632544</v>
      </c>
      <c r="I50" s="6">
        <f>I51+I55</f>
        <v>2041480</v>
      </c>
      <c r="J50" s="6">
        <f>J51+J55</f>
        <v>135584</v>
      </c>
      <c r="K50" s="6">
        <f t="shared" si="3"/>
        <v>6912109</v>
      </c>
    </row>
    <row r="51" spans="1:11" s="2" customFormat="1" ht="22.5" x14ac:dyDescent="0.25">
      <c r="A51" s="5" t="s">
        <v>137</v>
      </c>
      <c r="B51" s="5" t="s">
        <v>138</v>
      </c>
      <c r="C51" s="5" t="s">
        <v>139</v>
      </c>
      <c r="D51" s="6">
        <f>D52</f>
        <v>3700000</v>
      </c>
      <c r="E51" s="6">
        <f>E52</f>
        <v>1000000</v>
      </c>
      <c r="F51" s="6">
        <f t="shared" si="2"/>
        <v>6644365</v>
      </c>
      <c r="G51" s="6">
        <f>G52</f>
        <v>3625887</v>
      </c>
      <c r="H51" s="6">
        <f>H52</f>
        <v>3018478</v>
      </c>
      <c r="I51" s="6">
        <f>I52</f>
        <v>1531986</v>
      </c>
      <c r="J51" s="6">
        <f>J52</f>
        <v>49274</v>
      </c>
      <c r="K51" s="6">
        <f t="shared" si="3"/>
        <v>5063105</v>
      </c>
    </row>
    <row r="52" spans="1:11" s="2" customFormat="1" ht="22.5" x14ac:dyDescent="0.25">
      <c r="A52" s="5" t="s">
        <v>140</v>
      </c>
      <c r="B52" s="5" t="s">
        <v>141</v>
      </c>
      <c r="C52" s="5" t="s">
        <v>142</v>
      </c>
      <c r="D52" s="6">
        <f>+D53</f>
        <v>3700000</v>
      </c>
      <c r="E52" s="6">
        <f>+E53</f>
        <v>1000000</v>
      </c>
      <c r="F52" s="6">
        <f t="shared" si="2"/>
        <v>6644365</v>
      </c>
      <c r="G52" s="6">
        <f t="shared" ref="G52:J53" si="5">+G53</f>
        <v>3625887</v>
      </c>
      <c r="H52" s="6">
        <f t="shared" si="5"/>
        <v>3018478</v>
      </c>
      <c r="I52" s="6">
        <f t="shared" si="5"/>
        <v>1531986</v>
      </c>
      <c r="J52" s="6">
        <f t="shared" si="5"/>
        <v>49274</v>
      </c>
      <c r="K52" s="6">
        <f t="shared" si="3"/>
        <v>5063105</v>
      </c>
    </row>
    <row r="53" spans="1:11" s="2" customFormat="1" x14ac:dyDescent="0.25">
      <c r="A53" s="5" t="s">
        <v>143</v>
      </c>
      <c r="B53" s="5" t="s">
        <v>144</v>
      </c>
      <c r="C53" s="5" t="s">
        <v>145</v>
      </c>
      <c r="D53" s="6">
        <f>+D54</f>
        <v>3700000</v>
      </c>
      <c r="E53" s="6">
        <f>+E54</f>
        <v>1000000</v>
      </c>
      <c r="F53" s="6">
        <f t="shared" si="2"/>
        <v>6644365</v>
      </c>
      <c r="G53" s="6">
        <f t="shared" si="5"/>
        <v>3625887</v>
      </c>
      <c r="H53" s="6">
        <f t="shared" si="5"/>
        <v>3018478</v>
      </c>
      <c r="I53" s="6">
        <f t="shared" si="5"/>
        <v>1531986</v>
      </c>
      <c r="J53" s="6">
        <f t="shared" si="5"/>
        <v>49274</v>
      </c>
      <c r="K53" s="6">
        <f t="shared" si="3"/>
        <v>5063105</v>
      </c>
    </row>
    <row r="54" spans="1:11" s="2" customFormat="1" ht="22.5" x14ac:dyDescent="0.25">
      <c r="A54" s="5" t="s">
        <v>146</v>
      </c>
      <c r="B54" s="5" t="s">
        <v>147</v>
      </c>
      <c r="C54" s="5" t="s">
        <v>148</v>
      </c>
      <c r="D54" s="6">
        <v>3700000</v>
      </c>
      <c r="E54" s="6">
        <v>1000000</v>
      </c>
      <c r="F54" s="6">
        <f t="shared" si="2"/>
        <v>6644365</v>
      </c>
      <c r="G54" s="6">
        <v>3625887</v>
      </c>
      <c r="H54" s="6">
        <v>3018478</v>
      </c>
      <c r="I54" s="6">
        <v>1531986</v>
      </c>
      <c r="J54" s="6">
        <v>49274</v>
      </c>
      <c r="K54" s="6">
        <f t="shared" si="3"/>
        <v>5063105</v>
      </c>
    </row>
    <row r="55" spans="1:11" s="2" customFormat="1" ht="22.5" x14ac:dyDescent="0.25">
      <c r="A55" s="5" t="s">
        <v>149</v>
      </c>
      <c r="B55" s="5" t="s">
        <v>150</v>
      </c>
      <c r="C55" s="5" t="s">
        <v>151</v>
      </c>
      <c r="D55" s="6">
        <f>D56+D59+D63</f>
        <v>4653500</v>
      </c>
      <c r="E55" s="6">
        <f>E56+E59+E63</f>
        <v>2090020</v>
      </c>
      <c r="F55" s="6">
        <f t="shared" si="2"/>
        <v>2444808</v>
      </c>
      <c r="G55" s="6">
        <f>G56+G59+G63</f>
        <v>1830742</v>
      </c>
      <c r="H55" s="6">
        <f>H56+H59+H63</f>
        <v>614066</v>
      </c>
      <c r="I55" s="6">
        <f>I56+I59+I63</f>
        <v>509494</v>
      </c>
      <c r="J55" s="6">
        <f>J56+J59+J63</f>
        <v>86310</v>
      </c>
      <c r="K55" s="6">
        <f t="shared" si="3"/>
        <v>1849004</v>
      </c>
    </row>
    <row r="56" spans="1:11" s="2" customFormat="1" ht="43.5" x14ac:dyDescent="0.25">
      <c r="A56" s="5" t="s">
        <v>152</v>
      </c>
      <c r="B56" s="5" t="s">
        <v>153</v>
      </c>
      <c r="C56" s="5" t="s">
        <v>154</v>
      </c>
      <c r="D56" s="6">
        <f>D57+D58</f>
        <v>3672500</v>
      </c>
      <c r="E56" s="6">
        <f>E57+E58</f>
        <v>1690020</v>
      </c>
      <c r="F56" s="6">
        <f t="shared" si="2"/>
        <v>304134</v>
      </c>
      <c r="G56" s="6">
        <f>G57+G58</f>
        <v>7728</v>
      </c>
      <c r="H56" s="6">
        <f>H57+H58</f>
        <v>296406</v>
      </c>
      <c r="I56" s="6">
        <f>I57+I58</f>
        <v>296406</v>
      </c>
      <c r="J56" s="6">
        <f>J57+J58</f>
        <v>0</v>
      </c>
      <c r="K56" s="6">
        <f t="shared" si="3"/>
        <v>7728</v>
      </c>
    </row>
    <row r="57" spans="1:11" s="2" customFormat="1" x14ac:dyDescent="0.25">
      <c r="A57" s="5" t="s">
        <v>155</v>
      </c>
      <c r="B57" s="5" t="s">
        <v>156</v>
      </c>
      <c r="C57" s="5" t="s">
        <v>157</v>
      </c>
      <c r="D57" s="6">
        <v>172500</v>
      </c>
      <c r="E57" s="6">
        <v>52500</v>
      </c>
      <c r="F57" s="6">
        <f t="shared" si="2"/>
        <v>19963</v>
      </c>
      <c r="G57" s="6">
        <v>0</v>
      </c>
      <c r="H57" s="6">
        <v>19963</v>
      </c>
      <c r="I57" s="6">
        <v>19963</v>
      </c>
      <c r="J57" s="6">
        <v>0</v>
      </c>
      <c r="K57" s="6">
        <f t="shared" si="3"/>
        <v>0</v>
      </c>
    </row>
    <row r="58" spans="1:11" s="2" customFormat="1" ht="22.5" x14ac:dyDescent="0.25">
      <c r="A58" s="5" t="s">
        <v>158</v>
      </c>
      <c r="B58" s="5" t="s">
        <v>159</v>
      </c>
      <c r="C58" s="5" t="s">
        <v>160</v>
      </c>
      <c r="D58" s="6">
        <v>3500000</v>
      </c>
      <c r="E58" s="6">
        <v>1637520</v>
      </c>
      <c r="F58" s="6">
        <f t="shared" si="2"/>
        <v>284171</v>
      </c>
      <c r="G58" s="6">
        <v>7728</v>
      </c>
      <c r="H58" s="6">
        <v>276443</v>
      </c>
      <c r="I58" s="6">
        <v>276443</v>
      </c>
      <c r="J58" s="6">
        <v>0</v>
      </c>
      <c r="K58" s="6">
        <f t="shared" si="3"/>
        <v>7728</v>
      </c>
    </row>
    <row r="59" spans="1:11" s="2" customFormat="1" ht="22.5" x14ac:dyDescent="0.25">
      <c r="A59" s="5" t="s">
        <v>161</v>
      </c>
      <c r="B59" s="5" t="s">
        <v>162</v>
      </c>
      <c r="C59" s="5" t="s">
        <v>163</v>
      </c>
      <c r="D59" s="6">
        <f>D60+D62</f>
        <v>826000</v>
      </c>
      <c r="E59" s="6">
        <f>E60+E62</f>
        <v>350000</v>
      </c>
      <c r="F59" s="6">
        <f t="shared" si="2"/>
        <v>1880498</v>
      </c>
      <c r="G59" s="6">
        <f>G60+G62</f>
        <v>1666656</v>
      </c>
      <c r="H59" s="6">
        <f>H60+H62</f>
        <v>213842</v>
      </c>
      <c r="I59" s="6">
        <f>I60+I62</f>
        <v>165187</v>
      </c>
      <c r="J59" s="6">
        <f>J60+J62</f>
        <v>39888</v>
      </c>
      <c r="K59" s="6">
        <f t="shared" si="3"/>
        <v>1675423</v>
      </c>
    </row>
    <row r="60" spans="1:11" s="2" customFormat="1" ht="22.5" x14ac:dyDescent="0.25">
      <c r="A60" s="5" t="s">
        <v>164</v>
      </c>
      <c r="B60" s="5" t="s">
        <v>165</v>
      </c>
      <c r="C60" s="5" t="s">
        <v>166</v>
      </c>
      <c r="D60" s="6">
        <f>D61</f>
        <v>826000</v>
      </c>
      <c r="E60" s="6">
        <f>E61</f>
        <v>350000</v>
      </c>
      <c r="F60" s="6">
        <f t="shared" si="2"/>
        <v>1869444</v>
      </c>
      <c r="G60" s="6">
        <f>G61</f>
        <v>1655602</v>
      </c>
      <c r="H60" s="6">
        <f>H61</f>
        <v>213842</v>
      </c>
      <c r="I60" s="6">
        <f>I61</f>
        <v>164632</v>
      </c>
      <c r="J60" s="6">
        <f>J61</f>
        <v>39888</v>
      </c>
      <c r="K60" s="6">
        <f t="shared" si="3"/>
        <v>1664924</v>
      </c>
    </row>
    <row r="61" spans="1:11" s="2" customFormat="1" ht="22.5" x14ac:dyDescent="0.25">
      <c r="A61" s="5" t="s">
        <v>167</v>
      </c>
      <c r="B61" s="5" t="s">
        <v>168</v>
      </c>
      <c r="C61" s="5" t="s">
        <v>169</v>
      </c>
      <c r="D61" s="6">
        <v>826000</v>
      </c>
      <c r="E61" s="6">
        <v>350000</v>
      </c>
      <c r="F61" s="6">
        <f t="shared" si="2"/>
        <v>1869444</v>
      </c>
      <c r="G61" s="6">
        <v>1655602</v>
      </c>
      <c r="H61" s="6">
        <v>213842</v>
      </c>
      <c r="I61" s="6">
        <v>164632</v>
      </c>
      <c r="J61" s="6">
        <v>39888</v>
      </c>
      <c r="K61" s="6">
        <f t="shared" si="3"/>
        <v>1664924</v>
      </c>
    </row>
    <row r="62" spans="1:11" s="2" customFormat="1" x14ac:dyDescent="0.25">
      <c r="A62" s="5" t="s">
        <v>170</v>
      </c>
      <c r="B62" s="5" t="s">
        <v>171</v>
      </c>
      <c r="C62" s="5" t="s">
        <v>172</v>
      </c>
      <c r="D62" s="6">
        <v>0</v>
      </c>
      <c r="E62" s="6">
        <v>0</v>
      </c>
      <c r="F62" s="6">
        <f t="shared" si="2"/>
        <v>11054</v>
      </c>
      <c r="G62" s="6">
        <v>11054</v>
      </c>
      <c r="H62" s="6">
        <v>0</v>
      </c>
      <c r="I62" s="6">
        <v>555</v>
      </c>
      <c r="J62" s="6">
        <v>0</v>
      </c>
      <c r="K62" s="6">
        <f t="shared" si="3"/>
        <v>10499</v>
      </c>
    </row>
    <row r="63" spans="1:11" s="2" customFormat="1" ht="33" x14ac:dyDescent="0.25">
      <c r="A63" s="5" t="s">
        <v>173</v>
      </c>
      <c r="B63" s="5" t="s">
        <v>174</v>
      </c>
      <c r="C63" s="5" t="s">
        <v>175</v>
      </c>
      <c r="D63" s="6">
        <f>+D64+D65</f>
        <v>155000</v>
      </c>
      <c r="E63" s="6">
        <f>+E64+E65</f>
        <v>50000</v>
      </c>
      <c r="F63" s="6">
        <f t="shared" si="2"/>
        <v>260176</v>
      </c>
      <c r="G63" s="6">
        <f>+G64+G65</f>
        <v>156358</v>
      </c>
      <c r="H63" s="6">
        <f>+H64+H65</f>
        <v>103818</v>
      </c>
      <c r="I63" s="6">
        <f>+I64+I65</f>
        <v>47901</v>
      </c>
      <c r="J63" s="6">
        <f>+J64+J65</f>
        <v>46422</v>
      </c>
      <c r="K63" s="6">
        <f t="shared" si="3"/>
        <v>165853</v>
      </c>
    </row>
    <row r="64" spans="1:11" s="2" customFormat="1" x14ac:dyDescent="0.25">
      <c r="A64" s="5" t="s">
        <v>176</v>
      </c>
      <c r="B64" s="5" t="s">
        <v>177</v>
      </c>
      <c r="C64" s="5" t="s">
        <v>178</v>
      </c>
      <c r="D64" s="6">
        <v>100000</v>
      </c>
      <c r="E64" s="6">
        <v>25000</v>
      </c>
      <c r="F64" s="6">
        <f t="shared" si="2"/>
        <v>236391</v>
      </c>
      <c r="G64" s="6">
        <v>152841</v>
      </c>
      <c r="H64" s="6">
        <v>83550</v>
      </c>
      <c r="I64" s="6">
        <v>34214</v>
      </c>
      <c r="J64" s="6">
        <v>46405</v>
      </c>
      <c r="K64" s="6">
        <f t="shared" si="3"/>
        <v>155772</v>
      </c>
    </row>
    <row r="65" spans="1:11" s="2" customFormat="1" ht="22.5" x14ac:dyDescent="0.25">
      <c r="A65" s="5" t="s">
        <v>179</v>
      </c>
      <c r="B65" s="5" t="s">
        <v>180</v>
      </c>
      <c r="C65" s="5" t="s">
        <v>181</v>
      </c>
      <c r="D65" s="6">
        <v>55000</v>
      </c>
      <c r="E65" s="6">
        <v>25000</v>
      </c>
      <c r="F65" s="6">
        <f t="shared" si="2"/>
        <v>23785</v>
      </c>
      <c r="G65" s="6">
        <v>3517</v>
      </c>
      <c r="H65" s="6">
        <v>20268</v>
      </c>
      <c r="I65" s="6">
        <v>13687</v>
      </c>
      <c r="J65" s="6">
        <v>17</v>
      </c>
      <c r="K65" s="6">
        <f t="shared" si="3"/>
        <v>10081</v>
      </c>
    </row>
    <row r="66" spans="1:11" s="2" customFormat="1" ht="33" x14ac:dyDescent="0.25">
      <c r="A66" s="5" t="s">
        <v>182</v>
      </c>
      <c r="B66" s="5" t="s">
        <v>183</v>
      </c>
      <c r="C66" s="5" t="s">
        <v>184</v>
      </c>
      <c r="D66" s="6">
        <v>-5927670</v>
      </c>
      <c r="E66" s="6">
        <v>-2290060</v>
      </c>
      <c r="F66" s="6">
        <f t="shared" si="2"/>
        <v>-47376</v>
      </c>
      <c r="G66" s="6">
        <v>0</v>
      </c>
      <c r="H66" s="6">
        <v>-47376</v>
      </c>
      <c r="I66" s="6">
        <v>-47376</v>
      </c>
      <c r="J66" s="6">
        <v>0</v>
      </c>
      <c r="K66" s="6">
        <f t="shared" si="3"/>
        <v>0</v>
      </c>
    </row>
    <row r="67" spans="1:11" s="2" customFormat="1" ht="22.5" x14ac:dyDescent="0.25">
      <c r="A67" s="5" t="s">
        <v>185</v>
      </c>
      <c r="B67" s="5" t="s">
        <v>186</v>
      </c>
      <c r="C67" s="5" t="s">
        <v>187</v>
      </c>
      <c r="D67" s="6">
        <v>5927670</v>
      </c>
      <c r="E67" s="6">
        <v>2290060</v>
      </c>
      <c r="F67" s="6">
        <f t="shared" si="2"/>
        <v>47376</v>
      </c>
      <c r="G67" s="6">
        <v>0</v>
      </c>
      <c r="H67" s="6">
        <v>47376</v>
      </c>
      <c r="I67" s="6">
        <v>47376</v>
      </c>
      <c r="J67" s="6">
        <v>0</v>
      </c>
      <c r="K67" s="6">
        <f t="shared" si="3"/>
        <v>0</v>
      </c>
    </row>
    <row r="68" spans="1:11" s="2" customFormat="1" ht="22.5" x14ac:dyDescent="0.25">
      <c r="A68" s="5" t="s">
        <v>188</v>
      </c>
      <c r="B68" s="5" t="s">
        <v>189</v>
      </c>
      <c r="C68" s="5" t="s">
        <v>190</v>
      </c>
      <c r="D68" s="6">
        <f>D69</f>
        <v>0</v>
      </c>
      <c r="E68" s="6">
        <f>E69</f>
        <v>0</v>
      </c>
      <c r="F68" s="6">
        <f t="shared" si="2"/>
        <v>18722</v>
      </c>
      <c r="G68" s="6">
        <f>G69</f>
        <v>0</v>
      </c>
      <c r="H68" s="6">
        <f>H69</f>
        <v>18722</v>
      </c>
      <c r="I68" s="6">
        <f>I69</f>
        <v>18722</v>
      </c>
      <c r="J68" s="6">
        <f>J69</f>
        <v>0</v>
      </c>
      <c r="K68" s="6">
        <f t="shared" si="3"/>
        <v>0</v>
      </c>
    </row>
    <row r="69" spans="1:11" s="2" customFormat="1" ht="33" x14ac:dyDescent="0.25">
      <c r="A69" s="5" t="s">
        <v>191</v>
      </c>
      <c r="B69" s="5" t="s">
        <v>192</v>
      </c>
      <c r="C69" s="5" t="s">
        <v>193</v>
      </c>
      <c r="D69" s="6">
        <f>+D70+D71</f>
        <v>0</v>
      </c>
      <c r="E69" s="6">
        <f>+E70+E71</f>
        <v>0</v>
      </c>
      <c r="F69" s="6">
        <f t="shared" si="2"/>
        <v>18722</v>
      </c>
      <c r="G69" s="6">
        <f>+G70+G71</f>
        <v>0</v>
      </c>
      <c r="H69" s="6">
        <f>+H70+H71</f>
        <v>18722</v>
      </c>
      <c r="I69" s="6">
        <f>+I70+I71</f>
        <v>18722</v>
      </c>
      <c r="J69" s="6">
        <f>+J70+J71</f>
        <v>0</v>
      </c>
      <c r="K69" s="6">
        <f t="shared" si="3"/>
        <v>0</v>
      </c>
    </row>
    <row r="70" spans="1:11" s="2" customFormat="1" ht="22.5" x14ac:dyDescent="0.25">
      <c r="A70" s="5" t="s">
        <v>194</v>
      </c>
      <c r="B70" s="5" t="s">
        <v>195</v>
      </c>
      <c r="C70" s="5" t="s">
        <v>196</v>
      </c>
      <c r="D70" s="6">
        <v>0</v>
      </c>
      <c r="E70" s="6">
        <v>0</v>
      </c>
      <c r="F70" s="6">
        <f t="shared" si="2"/>
        <v>12908</v>
      </c>
      <c r="G70" s="6">
        <v>0</v>
      </c>
      <c r="H70" s="6">
        <v>12908</v>
      </c>
      <c r="I70" s="6">
        <v>12908</v>
      </c>
      <c r="J70" s="6">
        <v>0</v>
      </c>
      <c r="K70" s="6">
        <f t="shared" si="3"/>
        <v>0</v>
      </c>
    </row>
    <row r="71" spans="1:11" s="2" customFormat="1" ht="22.5" x14ac:dyDescent="0.25">
      <c r="A71" s="5" t="s">
        <v>197</v>
      </c>
      <c r="B71" s="5" t="s">
        <v>198</v>
      </c>
      <c r="C71" s="5" t="s">
        <v>199</v>
      </c>
      <c r="D71" s="6">
        <v>0</v>
      </c>
      <c r="E71" s="6">
        <v>0</v>
      </c>
      <c r="F71" s="6">
        <f t="shared" si="2"/>
        <v>5814</v>
      </c>
      <c r="G71" s="6">
        <v>0</v>
      </c>
      <c r="H71" s="6">
        <v>5814</v>
      </c>
      <c r="I71" s="6">
        <v>5814</v>
      </c>
      <c r="J71" s="6">
        <v>0</v>
      </c>
      <c r="K71" s="6">
        <f t="shared" si="3"/>
        <v>0</v>
      </c>
    </row>
    <row r="72" spans="1:11" s="2" customFormat="1" ht="22.5" x14ac:dyDescent="0.25">
      <c r="A72" s="5" t="s">
        <v>200</v>
      </c>
      <c r="B72" s="5" t="s">
        <v>201</v>
      </c>
      <c r="C72" s="5" t="s">
        <v>202</v>
      </c>
      <c r="D72" s="6">
        <f>D73</f>
        <v>69732430</v>
      </c>
      <c r="E72" s="6">
        <f>E73</f>
        <v>6498750</v>
      </c>
      <c r="F72" s="6">
        <f t="shared" si="2"/>
        <v>3247985</v>
      </c>
      <c r="G72" s="6">
        <f>G73</f>
        <v>41209</v>
      </c>
      <c r="H72" s="6">
        <f>H73</f>
        <v>3206776</v>
      </c>
      <c r="I72" s="6">
        <f>I73</f>
        <v>3126763</v>
      </c>
      <c r="J72" s="6">
        <f>J73</f>
        <v>25020</v>
      </c>
      <c r="K72" s="6">
        <f t="shared" si="3"/>
        <v>96202</v>
      </c>
    </row>
    <row r="73" spans="1:11" s="2" customFormat="1" ht="22.5" x14ac:dyDescent="0.25">
      <c r="A73" s="5" t="s">
        <v>203</v>
      </c>
      <c r="B73" s="5" t="s">
        <v>204</v>
      </c>
      <c r="C73" s="5" t="s">
        <v>205</v>
      </c>
      <c r="D73" s="6">
        <f>D74+D88</f>
        <v>69732430</v>
      </c>
      <c r="E73" s="6">
        <f>E74+E88</f>
        <v>6498750</v>
      </c>
      <c r="F73" s="6">
        <f t="shared" si="2"/>
        <v>3247985</v>
      </c>
      <c r="G73" s="6">
        <f>G74+G88</f>
        <v>41209</v>
      </c>
      <c r="H73" s="6">
        <f>H74+H88</f>
        <v>3206776</v>
      </c>
      <c r="I73" s="6">
        <f>I74+I88</f>
        <v>3126763</v>
      </c>
      <c r="J73" s="6">
        <f>J74+J88</f>
        <v>25020</v>
      </c>
      <c r="K73" s="6">
        <f t="shared" si="3"/>
        <v>96202</v>
      </c>
    </row>
    <row r="74" spans="1:11" s="2" customFormat="1" ht="96" x14ac:dyDescent="0.25">
      <c r="A74" s="5" t="s">
        <v>206</v>
      </c>
      <c r="B74" s="5" t="s">
        <v>207</v>
      </c>
      <c r="C74" s="5" t="s">
        <v>208</v>
      </c>
      <c r="D74" s="6">
        <f>+D75+D76+D77+D78+D79+D80+D83+D86</f>
        <v>64732470</v>
      </c>
      <c r="E74" s="6">
        <f>+E75+E76+E77+E78+E79+E80+E83+E86</f>
        <v>6498750</v>
      </c>
      <c r="F74" s="6">
        <f t="shared" si="2"/>
        <v>3247985</v>
      </c>
      <c r="G74" s="6">
        <f>+G75+G76+G77+G78+G79+G80+G83+G86</f>
        <v>41209</v>
      </c>
      <c r="H74" s="6">
        <f>+H75+H76+H77+H78+H79+H80+H83+H86</f>
        <v>3206776</v>
      </c>
      <c r="I74" s="6">
        <f>+I75+I76+I77+I78+I79+I80+I83+I86</f>
        <v>3126763</v>
      </c>
      <c r="J74" s="6">
        <f>+J75+J76+J77+J78+J79+J80+J83+J86</f>
        <v>25020</v>
      </c>
      <c r="K74" s="6">
        <f t="shared" si="3"/>
        <v>96202</v>
      </c>
    </row>
    <row r="75" spans="1:11" s="2" customFormat="1" ht="43.5" x14ac:dyDescent="0.25">
      <c r="A75" s="5" t="s">
        <v>209</v>
      </c>
      <c r="B75" s="5" t="s">
        <v>210</v>
      </c>
      <c r="C75" s="5" t="s">
        <v>211</v>
      </c>
      <c r="D75" s="6">
        <v>130000</v>
      </c>
      <c r="E75" s="6">
        <v>60000</v>
      </c>
      <c r="F75" s="6">
        <f t="shared" si="2"/>
        <v>50156</v>
      </c>
      <c r="G75" s="6">
        <v>0</v>
      </c>
      <c r="H75" s="6">
        <v>50156</v>
      </c>
      <c r="I75" s="6">
        <v>50156</v>
      </c>
      <c r="J75" s="6">
        <v>0</v>
      </c>
      <c r="K75" s="6">
        <f t="shared" si="3"/>
        <v>0</v>
      </c>
    </row>
    <row r="76" spans="1:11" s="2" customFormat="1" ht="22.5" x14ac:dyDescent="0.25">
      <c r="A76" s="5" t="s">
        <v>212</v>
      </c>
      <c r="B76" s="5" t="s">
        <v>213</v>
      </c>
      <c r="C76" s="5" t="s">
        <v>214</v>
      </c>
      <c r="D76" s="6">
        <v>6681000</v>
      </c>
      <c r="E76" s="6">
        <v>1681000</v>
      </c>
      <c r="F76" s="6">
        <f t="shared" ref="F76:F99" si="6">G76+H76</f>
        <v>681306</v>
      </c>
      <c r="G76" s="6">
        <v>0</v>
      </c>
      <c r="H76" s="6">
        <v>681306</v>
      </c>
      <c r="I76" s="6">
        <v>681306</v>
      </c>
      <c r="J76" s="6">
        <v>0</v>
      </c>
      <c r="K76" s="6">
        <f t="shared" ref="K76:K99" si="7">F76-I76-J76</f>
        <v>0</v>
      </c>
    </row>
    <row r="77" spans="1:11" s="2" customFormat="1" ht="33" x14ac:dyDescent="0.25">
      <c r="A77" s="5" t="s">
        <v>215</v>
      </c>
      <c r="B77" s="5" t="s">
        <v>216</v>
      </c>
      <c r="C77" s="5" t="s">
        <v>217</v>
      </c>
      <c r="D77" s="6">
        <v>1200000</v>
      </c>
      <c r="E77" s="6">
        <v>300000</v>
      </c>
      <c r="F77" s="6">
        <f t="shared" si="6"/>
        <v>271275</v>
      </c>
      <c r="G77" s="6">
        <v>0</v>
      </c>
      <c r="H77" s="6">
        <v>271275</v>
      </c>
      <c r="I77" s="6">
        <v>177755</v>
      </c>
      <c r="J77" s="6">
        <v>521</v>
      </c>
      <c r="K77" s="6">
        <f t="shared" si="7"/>
        <v>92999</v>
      </c>
    </row>
    <row r="78" spans="1:11" s="2" customFormat="1" ht="54" x14ac:dyDescent="0.25">
      <c r="A78" s="5" t="s">
        <v>218</v>
      </c>
      <c r="B78" s="5" t="s">
        <v>219</v>
      </c>
      <c r="C78" s="5" t="s">
        <v>220</v>
      </c>
      <c r="D78" s="6">
        <v>0</v>
      </c>
      <c r="E78" s="6">
        <v>0</v>
      </c>
      <c r="F78" s="6">
        <f t="shared" si="6"/>
        <v>52380</v>
      </c>
      <c r="G78" s="6">
        <v>41209</v>
      </c>
      <c r="H78" s="6">
        <v>11171</v>
      </c>
      <c r="I78" s="6">
        <v>24678</v>
      </c>
      <c r="J78" s="6">
        <v>24499</v>
      </c>
      <c r="K78" s="6">
        <f t="shared" si="7"/>
        <v>3203</v>
      </c>
    </row>
    <row r="79" spans="1:11" s="2" customFormat="1" ht="33" x14ac:dyDescent="0.25">
      <c r="A79" s="5" t="s">
        <v>221</v>
      </c>
      <c r="B79" s="5" t="s">
        <v>222</v>
      </c>
      <c r="C79" s="5" t="s">
        <v>223</v>
      </c>
      <c r="D79" s="6">
        <v>9000000</v>
      </c>
      <c r="E79" s="6">
        <v>0</v>
      </c>
      <c r="F79" s="6">
        <f t="shared" si="6"/>
        <v>0</v>
      </c>
      <c r="G79" s="6">
        <v>0</v>
      </c>
      <c r="H79" s="6">
        <v>0</v>
      </c>
      <c r="I79" s="6">
        <v>0</v>
      </c>
      <c r="J79" s="6">
        <v>0</v>
      </c>
      <c r="K79" s="6">
        <f t="shared" si="7"/>
        <v>0</v>
      </c>
    </row>
    <row r="80" spans="1:11" s="2" customFormat="1" ht="33" x14ac:dyDescent="0.25">
      <c r="A80" s="5" t="s">
        <v>224</v>
      </c>
      <c r="B80" s="5" t="s">
        <v>225</v>
      </c>
      <c r="C80" s="5" t="s">
        <v>226</v>
      </c>
      <c r="D80" s="6">
        <f>D81+D82</f>
        <v>37140580</v>
      </c>
      <c r="E80" s="6">
        <f>E81+E82</f>
        <v>2856000</v>
      </c>
      <c r="F80" s="6">
        <f t="shared" si="6"/>
        <v>1912334</v>
      </c>
      <c r="G80" s="6">
        <f>G81+G82</f>
        <v>0</v>
      </c>
      <c r="H80" s="6">
        <f>H81+H82</f>
        <v>1912334</v>
      </c>
      <c r="I80" s="6">
        <f>I81+I82</f>
        <v>1912334</v>
      </c>
      <c r="J80" s="6">
        <f>J81+J82</f>
        <v>0</v>
      </c>
      <c r="K80" s="6">
        <f t="shared" si="7"/>
        <v>0</v>
      </c>
    </row>
    <row r="81" spans="1:11" s="2" customFormat="1" ht="22.5" x14ac:dyDescent="0.25">
      <c r="A81" s="5" t="s">
        <v>227</v>
      </c>
      <c r="B81" s="5" t="s">
        <v>228</v>
      </c>
      <c r="C81" s="5" t="s">
        <v>229</v>
      </c>
      <c r="D81" s="6">
        <v>31261870</v>
      </c>
      <c r="E81" s="6">
        <v>2400000</v>
      </c>
      <c r="F81" s="6">
        <f t="shared" si="6"/>
        <v>1619396</v>
      </c>
      <c r="G81" s="6">
        <v>0</v>
      </c>
      <c r="H81" s="6">
        <v>1619396</v>
      </c>
      <c r="I81" s="6">
        <v>1619396</v>
      </c>
      <c r="J81" s="6">
        <v>0</v>
      </c>
      <c r="K81" s="6">
        <f t="shared" si="7"/>
        <v>0</v>
      </c>
    </row>
    <row r="82" spans="1:11" s="2" customFormat="1" ht="22.5" x14ac:dyDescent="0.25">
      <c r="A82" s="5" t="s">
        <v>230</v>
      </c>
      <c r="B82" s="5" t="s">
        <v>231</v>
      </c>
      <c r="C82" s="5" t="s">
        <v>232</v>
      </c>
      <c r="D82" s="6">
        <v>5878710</v>
      </c>
      <c r="E82" s="6">
        <v>456000</v>
      </c>
      <c r="F82" s="6">
        <f t="shared" si="6"/>
        <v>292938</v>
      </c>
      <c r="G82" s="6">
        <v>0</v>
      </c>
      <c r="H82" s="6">
        <v>292938</v>
      </c>
      <c r="I82" s="6">
        <v>292938</v>
      </c>
      <c r="J82" s="6">
        <v>0</v>
      </c>
      <c r="K82" s="6">
        <f t="shared" si="7"/>
        <v>0</v>
      </c>
    </row>
    <row r="83" spans="1:11" s="2" customFormat="1" ht="22.5" x14ac:dyDescent="0.25">
      <c r="A83" s="5" t="s">
        <v>233</v>
      </c>
      <c r="B83" s="5" t="s">
        <v>234</v>
      </c>
      <c r="C83" s="5" t="s">
        <v>235</v>
      </c>
      <c r="D83" s="6">
        <f>D84+D85</f>
        <v>9250140</v>
      </c>
      <c r="E83" s="6">
        <f>E84+E85</f>
        <v>1071000</v>
      </c>
      <c r="F83" s="6">
        <f t="shared" si="6"/>
        <v>280534</v>
      </c>
      <c r="G83" s="6">
        <f>G84+G85</f>
        <v>0</v>
      </c>
      <c r="H83" s="6">
        <f>H84+H85</f>
        <v>280534</v>
      </c>
      <c r="I83" s="6">
        <f>I84+I85</f>
        <v>280534</v>
      </c>
      <c r="J83" s="6">
        <f>J84+J85</f>
        <v>0</v>
      </c>
      <c r="K83" s="6">
        <f t="shared" si="7"/>
        <v>0</v>
      </c>
    </row>
    <row r="84" spans="1:11" s="2" customFormat="1" ht="22.5" x14ac:dyDescent="0.25">
      <c r="A84" s="5" t="s">
        <v>236</v>
      </c>
      <c r="B84" s="5" t="s">
        <v>237</v>
      </c>
      <c r="C84" s="5" t="s">
        <v>238</v>
      </c>
      <c r="D84" s="6">
        <v>7773220</v>
      </c>
      <c r="E84" s="6">
        <v>900000</v>
      </c>
      <c r="F84" s="6">
        <f t="shared" si="6"/>
        <v>235743</v>
      </c>
      <c r="G84" s="6">
        <v>0</v>
      </c>
      <c r="H84" s="6">
        <v>235743</v>
      </c>
      <c r="I84" s="6">
        <v>235743</v>
      </c>
      <c r="J84" s="6">
        <v>0</v>
      </c>
      <c r="K84" s="6">
        <f t="shared" si="7"/>
        <v>0</v>
      </c>
    </row>
    <row r="85" spans="1:11" s="2" customFormat="1" ht="22.5" x14ac:dyDescent="0.25">
      <c r="A85" s="5" t="s">
        <v>239</v>
      </c>
      <c r="B85" s="5" t="s">
        <v>231</v>
      </c>
      <c r="C85" s="5" t="s">
        <v>240</v>
      </c>
      <c r="D85" s="6">
        <v>1476920</v>
      </c>
      <c r="E85" s="6">
        <v>171000</v>
      </c>
      <c r="F85" s="6">
        <f t="shared" si="6"/>
        <v>44791</v>
      </c>
      <c r="G85" s="6">
        <v>0</v>
      </c>
      <c r="H85" s="6">
        <v>44791</v>
      </c>
      <c r="I85" s="6">
        <v>44791</v>
      </c>
      <c r="J85" s="6">
        <v>0</v>
      </c>
      <c r="K85" s="6">
        <f t="shared" si="7"/>
        <v>0</v>
      </c>
    </row>
    <row r="86" spans="1:11" s="2" customFormat="1" ht="54" x14ac:dyDescent="0.25">
      <c r="A86" s="5" t="s">
        <v>241</v>
      </c>
      <c r="B86" s="5" t="s">
        <v>242</v>
      </c>
      <c r="C86" s="5" t="s">
        <v>243</v>
      </c>
      <c r="D86" s="6">
        <f>+D87</f>
        <v>1330750</v>
      </c>
      <c r="E86" s="6">
        <f>+E87</f>
        <v>530750</v>
      </c>
      <c r="F86" s="6">
        <f t="shared" si="6"/>
        <v>0</v>
      </c>
      <c r="G86" s="6">
        <f>+G87</f>
        <v>0</v>
      </c>
      <c r="H86" s="6">
        <f>+H87</f>
        <v>0</v>
      </c>
      <c r="I86" s="6">
        <f>+I87</f>
        <v>0</v>
      </c>
      <c r="J86" s="6">
        <f>+J87</f>
        <v>0</v>
      </c>
      <c r="K86" s="6">
        <f t="shared" si="7"/>
        <v>0</v>
      </c>
    </row>
    <row r="87" spans="1:11" s="2" customFormat="1" ht="43.5" x14ac:dyDescent="0.25">
      <c r="A87" s="5" t="s">
        <v>244</v>
      </c>
      <c r="B87" s="5" t="s">
        <v>245</v>
      </c>
      <c r="C87" s="5" t="s">
        <v>246</v>
      </c>
      <c r="D87" s="6">
        <v>1330750</v>
      </c>
      <c r="E87" s="6">
        <v>530750</v>
      </c>
      <c r="F87" s="6">
        <f t="shared" si="6"/>
        <v>0</v>
      </c>
      <c r="G87" s="6">
        <v>0</v>
      </c>
      <c r="H87" s="6">
        <v>0</v>
      </c>
      <c r="I87" s="6">
        <v>0</v>
      </c>
      <c r="J87" s="6">
        <v>0</v>
      </c>
      <c r="K87" s="6">
        <f t="shared" si="7"/>
        <v>0</v>
      </c>
    </row>
    <row r="88" spans="1:11" s="2" customFormat="1" ht="33" x14ac:dyDescent="0.25">
      <c r="A88" s="5" t="s">
        <v>247</v>
      </c>
      <c r="B88" s="5" t="s">
        <v>248</v>
      </c>
      <c r="C88" s="5" t="s">
        <v>249</v>
      </c>
      <c r="D88" s="6">
        <f>+D89</f>
        <v>4999960</v>
      </c>
      <c r="E88" s="6">
        <f>+E89</f>
        <v>0</v>
      </c>
      <c r="F88" s="6">
        <f t="shared" si="6"/>
        <v>0</v>
      </c>
      <c r="G88" s="6">
        <f>+G89</f>
        <v>0</v>
      </c>
      <c r="H88" s="6">
        <f>+H89</f>
        <v>0</v>
      </c>
      <c r="I88" s="6">
        <f>+I89</f>
        <v>0</v>
      </c>
      <c r="J88" s="6">
        <f>+J89</f>
        <v>0</v>
      </c>
      <c r="K88" s="6">
        <f t="shared" si="7"/>
        <v>0</v>
      </c>
    </row>
    <row r="89" spans="1:11" s="2" customFormat="1" ht="43.5" x14ac:dyDescent="0.25">
      <c r="A89" s="5" t="s">
        <v>250</v>
      </c>
      <c r="B89" s="5" t="s">
        <v>251</v>
      </c>
      <c r="C89" s="5" t="s">
        <v>252</v>
      </c>
      <c r="D89" s="6">
        <v>4999960</v>
      </c>
      <c r="E89" s="6">
        <v>0</v>
      </c>
      <c r="F89" s="6">
        <f t="shared" si="6"/>
        <v>0</v>
      </c>
      <c r="G89" s="6">
        <v>0</v>
      </c>
      <c r="H89" s="6">
        <v>0</v>
      </c>
      <c r="I89" s="6">
        <v>0</v>
      </c>
      <c r="J89" s="6">
        <v>0</v>
      </c>
      <c r="K89" s="6">
        <f t="shared" si="7"/>
        <v>0</v>
      </c>
    </row>
    <row r="90" spans="1:11" s="2" customFormat="1" ht="43.5" x14ac:dyDescent="0.25">
      <c r="A90" s="5" t="s">
        <v>253</v>
      </c>
      <c r="B90" s="5" t="s">
        <v>254</v>
      </c>
      <c r="C90" s="5" t="s">
        <v>255</v>
      </c>
      <c r="D90" s="6">
        <f>+D91</f>
        <v>8686550</v>
      </c>
      <c r="E90" s="6">
        <f>+E91</f>
        <v>3186550</v>
      </c>
      <c r="F90" s="6">
        <f t="shared" si="6"/>
        <v>0</v>
      </c>
      <c r="G90" s="6">
        <f>+G91</f>
        <v>0</v>
      </c>
      <c r="H90" s="6">
        <f>+H91</f>
        <v>0</v>
      </c>
      <c r="I90" s="6">
        <f>+I91</f>
        <v>0</v>
      </c>
      <c r="J90" s="6">
        <f>+J91</f>
        <v>0</v>
      </c>
      <c r="K90" s="6">
        <f t="shared" si="7"/>
        <v>0</v>
      </c>
    </row>
    <row r="91" spans="1:11" s="2" customFormat="1" ht="22.5" x14ac:dyDescent="0.25">
      <c r="A91" s="5" t="s">
        <v>256</v>
      </c>
      <c r="B91" s="5" t="s">
        <v>257</v>
      </c>
      <c r="C91" s="5" t="s">
        <v>258</v>
      </c>
      <c r="D91" s="6">
        <f>D92</f>
        <v>8686550</v>
      </c>
      <c r="E91" s="6">
        <f>E92</f>
        <v>3186550</v>
      </c>
      <c r="F91" s="6">
        <f t="shared" si="6"/>
        <v>0</v>
      </c>
      <c r="G91" s="6">
        <f>G92</f>
        <v>0</v>
      </c>
      <c r="H91" s="6">
        <f>H92</f>
        <v>0</v>
      </c>
      <c r="I91" s="6">
        <f>I92</f>
        <v>0</v>
      </c>
      <c r="J91" s="6">
        <f>J92</f>
        <v>0</v>
      </c>
      <c r="K91" s="6">
        <f t="shared" si="7"/>
        <v>0</v>
      </c>
    </row>
    <row r="92" spans="1:11" s="2" customFormat="1" ht="22.5" x14ac:dyDescent="0.25">
      <c r="A92" s="5" t="s">
        <v>259</v>
      </c>
      <c r="B92" s="5" t="s">
        <v>260</v>
      </c>
      <c r="C92" s="5" t="s">
        <v>261</v>
      </c>
      <c r="D92" s="6">
        <v>8686550</v>
      </c>
      <c r="E92" s="6">
        <v>3186550</v>
      </c>
      <c r="F92" s="6">
        <f t="shared" si="6"/>
        <v>0</v>
      </c>
      <c r="G92" s="6">
        <v>0</v>
      </c>
      <c r="H92" s="6">
        <v>0</v>
      </c>
      <c r="I92" s="6">
        <v>0</v>
      </c>
      <c r="J92" s="6">
        <v>0</v>
      </c>
      <c r="K92" s="6">
        <f t="shared" si="7"/>
        <v>0</v>
      </c>
    </row>
    <row r="93" spans="1:11" s="2" customFormat="1" ht="33" x14ac:dyDescent="0.25">
      <c r="A93" s="5" t="s">
        <v>262</v>
      </c>
      <c r="B93" s="5" t="s">
        <v>263</v>
      </c>
      <c r="C93" s="5" t="s">
        <v>264</v>
      </c>
      <c r="D93" s="6">
        <f>D94+D97</f>
        <v>62000</v>
      </c>
      <c r="E93" s="6">
        <f>E94+E97</f>
        <v>62000</v>
      </c>
      <c r="F93" s="6">
        <f t="shared" si="6"/>
        <v>2397320</v>
      </c>
      <c r="G93" s="6">
        <f>G94+G97</f>
        <v>259384</v>
      </c>
      <c r="H93" s="6">
        <f>H94+H97</f>
        <v>2137936</v>
      </c>
      <c r="I93" s="6">
        <f>I94+I97</f>
        <v>165866</v>
      </c>
      <c r="J93" s="6">
        <f>J94+J97</f>
        <v>311020</v>
      </c>
      <c r="K93" s="6">
        <f t="shared" si="7"/>
        <v>1920434</v>
      </c>
    </row>
    <row r="94" spans="1:11" s="2" customFormat="1" ht="22.5" x14ac:dyDescent="0.25">
      <c r="A94" s="5" t="s">
        <v>265</v>
      </c>
      <c r="B94" s="5" t="s">
        <v>266</v>
      </c>
      <c r="C94" s="5" t="s">
        <v>267</v>
      </c>
      <c r="D94" s="6">
        <f>D95+D96</f>
        <v>62000</v>
      </c>
      <c r="E94" s="6">
        <f>E95+E96</f>
        <v>62000</v>
      </c>
      <c r="F94" s="6">
        <f t="shared" si="6"/>
        <v>2281541</v>
      </c>
      <c r="G94" s="6">
        <f>G95+G96</f>
        <v>191024</v>
      </c>
      <c r="H94" s="6">
        <f>H95+H96</f>
        <v>2090517</v>
      </c>
      <c r="I94" s="6">
        <f>I95+I96</f>
        <v>191024</v>
      </c>
      <c r="J94" s="6">
        <f>J95+J96</f>
        <v>191024</v>
      </c>
      <c r="K94" s="6">
        <f t="shared" si="7"/>
        <v>1899493</v>
      </c>
    </row>
    <row r="95" spans="1:11" s="2" customFormat="1" ht="22.5" x14ac:dyDescent="0.25">
      <c r="A95" s="5" t="s">
        <v>268</v>
      </c>
      <c r="B95" s="5" t="s">
        <v>269</v>
      </c>
      <c r="C95" s="5" t="s">
        <v>270</v>
      </c>
      <c r="D95" s="6">
        <v>0</v>
      </c>
      <c r="E95" s="6">
        <v>0</v>
      </c>
      <c r="F95" s="6">
        <f t="shared" si="6"/>
        <v>191024</v>
      </c>
      <c r="G95" s="6">
        <v>191024</v>
      </c>
      <c r="H95" s="6">
        <v>0</v>
      </c>
      <c r="I95" s="6">
        <v>0</v>
      </c>
      <c r="J95" s="6">
        <v>191024</v>
      </c>
      <c r="K95" s="6">
        <f t="shared" si="7"/>
        <v>0</v>
      </c>
    </row>
    <row r="96" spans="1:11" s="2" customFormat="1" ht="22.5" x14ac:dyDescent="0.25">
      <c r="A96" s="5" t="s">
        <v>271</v>
      </c>
      <c r="B96" s="5" t="s">
        <v>272</v>
      </c>
      <c r="C96" s="5" t="s">
        <v>273</v>
      </c>
      <c r="D96" s="6">
        <v>62000</v>
      </c>
      <c r="E96" s="6">
        <v>62000</v>
      </c>
      <c r="F96" s="6">
        <f t="shared" si="6"/>
        <v>2090517</v>
      </c>
      <c r="G96" s="6">
        <v>0</v>
      </c>
      <c r="H96" s="6">
        <v>2090517</v>
      </c>
      <c r="I96" s="6">
        <v>191024</v>
      </c>
      <c r="J96" s="6">
        <v>0</v>
      </c>
      <c r="K96" s="6">
        <f t="shared" si="7"/>
        <v>1899493</v>
      </c>
    </row>
    <row r="97" spans="1:11" s="2" customFormat="1" ht="22.5" x14ac:dyDescent="0.25">
      <c r="A97" s="5" t="s">
        <v>274</v>
      </c>
      <c r="B97" s="5" t="s">
        <v>275</v>
      </c>
      <c r="C97" s="5" t="s">
        <v>276</v>
      </c>
      <c r="D97" s="6">
        <f>D98+D99</f>
        <v>0</v>
      </c>
      <c r="E97" s="6">
        <f>E98+E99</f>
        <v>0</v>
      </c>
      <c r="F97" s="6">
        <f t="shared" si="6"/>
        <v>115779</v>
      </c>
      <c r="G97" s="6">
        <f>G98+G99</f>
        <v>68360</v>
      </c>
      <c r="H97" s="6">
        <f>H98+H99</f>
        <v>47419</v>
      </c>
      <c r="I97" s="6">
        <f>I98+I99</f>
        <v>-25158</v>
      </c>
      <c r="J97" s="6">
        <f>J98+J99</f>
        <v>119996</v>
      </c>
      <c r="K97" s="6">
        <f t="shared" si="7"/>
        <v>20941</v>
      </c>
    </row>
    <row r="98" spans="1:11" s="2" customFormat="1" ht="22.5" x14ac:dyDescent="0.25">
      <c r="A98" s="5" t="s">
        <v>277</v>
      </c>
      <c r="B98" s="5" t="s">
        <v>269</v>
      </c>
      <c r="C98" s="5" t="s">
        <v>278</v>
      </c>
      <c r="D98" s="6">
        <v>0</v>
      </c>
      <c r="E98" s="6">
        <v>0</v>
      </c>
      <c r="F98" s="6">
        <f t="shared" si="6"/>
        <v>68360</v>
      </c>
      <c r="G98" s="6">
        <v>68360</v>
      </c>
      <c r="H98" s="6">
        <v>0</v>
      </c>
      <c r="I98" s="6">
        <v>-72577</v>
      </c>
      <c r="J98" s="6">
        <v>119996</v>
      </c>
      <c r="K98" s="6">
        <f t="shared" si="7"/>
        <v>20941</v>
      </c>
    </row>
    <row r="99" spans="1:11" s="2" customFormat="1" ht="22.5" x14ac:dyDescent="0.25">
      <c r="A99" s="5" t="s">
        <v>279</v>
      </c>
      <c r="B99" s="5" t="s">
        <v>272</v>
      </c>
      <c r="C99" s="5" t="s">
        <v>280</v>
      </c>
      <c r="D99" s="6">
        <v>0</v>
      </c>
      <c r="E99" s="6">
        <v>0</v>
      </c>
      <c r="F99" s="6">
        <f t="shared" si="6"/>
        <v>47419</v>
      </c>
      <c r="G99" s="6">
        <v>0</v>
      </c>
      <c r="H99" s="6">
        <v>47419</v>
      </c>
      <c r="I99" s="6">
        <v>47419</v>
      </c>
      <c r="J99" s="6">
        <v>0</v>
      </c>
      <c r="K99" s="6">
        <f t="shared" si="7"/>
        <v>0</v>
      </c>
    </row>
    <row r="100" spans="1:11" s="2" customFormat="1" x14ac:dyDescent="0.25">
      <c r="A100" s="3"/>
      <c r="B100" s="3"/>
      <c r="C100" s="3"/>
      <c r="D100" s="4"/>
      <c r="E100" s="4"/>
      <c r="F100" s="4"/>
      <c r="G100" s="4"/>
      <c r="H100" s="4"/>
      <c r="I100" s="4"/>
      <c r="J100" s="4"/>
      <c r="K100" s="4"/>
    </row>
    <row r="102" spans="1:11" x14ac:dyDescent="0.25">
      <c r="B102" s="11" t="s">
        <v>328</v>
      </c>
      <c r="C102" s="11"/>
      <c r="D102" s="11"/>
      <c r="E102" s="11"/>
      <c r="F102" s="11"/>
      <c r="G102" s="11"/>
      <c r="H102" s="11"/>
      <c r="I102" s="11"/>
      <c r="J102" s="11"/>
    </row>
    <row r="105" spans="1:11" ht="22.5" x14ac:dyDescent="0.25">
      <c r="B105" s="5" t="s">
        <v>287</v>
      </c>
      <c r="C105" s="5" t="s">
        <v>22</v>
      </c>
      <c r="D105" s="6">
        <f>D106+D160</f>
        <v>45420830</v>
      </c>
      <c r="E105" s="6">
        <f>E106+E160</f>
        <v>16599960</v>
      </c>
      <c r="F105" s="6">
        <f t="shared" ref="F105:F164" si="8">G105+H105</f>
        <v>30211886</v>
      </c>
      <c r="G105" s="6">
        <f>G106+G160</f>
        <v>8929412</v>
      </c>
      <c r="H105" s="6">
        <f>H106+H160</f>
        <v>21282474</v>
      </c>
      <c r="I105" s="6">
        <f>I106+I160</f>
        <v>16402254</v>
      </c>
    </row>
    <row r="106" spans="1:11" x14ac:dyDescent="0.25">
      <c r="B106" s="5" t="s">
        <v>27</v>
      </c>
      <c r="C106" s="5" t="s">
        <v>28</v>
      </c>
      <c r="D106" s="6">
        <f>D107+D142</f>
        <v>44090830</v>
      </c>
      <c r="E106" s="6">
        <f>E107+E142</f>
        <v>16239960</v>
      </c>
      <c r="F106" s="6">
        <f t="shared" si="8"/>
        <v>29890455</v>
      </c>
      <c r="G106" s="6">
        <f>G107+G142</f>
        <v>8929412</v>
      </c>
      <c r="H106" s="6">
        <f>H107+H142</f>
        <v>20961043</v>
      </c>
      <c r="I106" s="6">
        <f>I107+I142</f>
        <v>16174343</v>
      </c>
    </row>
    <row r="107" spans="1:11" ht="22.5" x14ac:dyDescent="0.25">
      <c r="B107" s="5" t="s">
        <v>30</v>
      </c>
      <c r="C107" s="5" t="s">
        <v>31</v>
      </c>
      <c r="D107" s="6">
        <f>D108+D116+D127+D139</f>
        <v>41665000</v>
      </c>
      <c r="E107" s="6">
        <f>E108+E116+E127+E139</f>
        <v>15440000</v>
      </c>
      <c r="F107" s="6">
        <f t="shared" si="8"/>
        <v>20848658</v>
      </c>
      <c r="G107" s="6">
        <f>G108+G116+G127+G139</f>
        <v>3472783</v>
      </c>
      <c r="H107" s="6">
        <f>H108+H116+H127+H139</f>
        <v>17375875</v>
      </c>
      <c r="I107" s="6">
        <f>I108+I116+I127+I139</f>
        <v>14180239</v>
      </c>
    </row>
    <row r="108" spans="1:11" ht="22.5" x14ac:dyDescent="0.25">
      <c r="B108" s="5" t="s">
        <v>33</v>
      </c>
      <c r="C108" s="5" t="s">
        <v>34</v>
      </c>
      <c r="D108" s="6">
        <f>+D109</f>
        <v>16450000</v>
      </c>
      <c r="E108" s="6">
        <f>+E109</f>
        <v>5464000</v>
      </c>
      <c r="F108" s="6">
        <f t="shared" si="8"/>
        <v>3980691</v>
      </c>
      <c r="G108" s="6">
        <f>+G109</f>
        <v>0</v>
      </c>
      <c r="H108" s="6">
        <f>+H109</f>
        <v>3980691</v>
      </c>
      <c r="I108" s="6">
        <f>+I109</f>
        <v>3980691</v>
      </c>
    </row>
    <row r="109" spans="1:11" ht="33" x14ac:dyDescent="0.25">
      <c r="B109" s="5" t="s">
        <v>36</v>
      </c>
      <c r="C109" s="5" t="s">
        <v>37</v>
      </c>
      <c r="D109" s="6">
        <f>D110+D112</f>
        <v>16450000</v>
      </c>
      <c r="E109" s="6">
        <f>E110+E112</f>
        <v>5464000</v>
      </c>
      <c r="F109" s="6">
        <f t="shared" si="8"/>
        <v>3980691</v>
      </c>
      <c r="G109" s="6">
        <f>G110+G112</f>
        <v>0</v>
      </c>
      <c r="H109" s="6">
        <f>H110+H112</f>
        <v>3980691</v>
      </c>
      <c r="I109" s="6">
        <f>I110+I112</f>
        <v>3980691</v>
      </c>
    </row>
    <row r="110" spans="1:11" x14ac:dyDescent="0.25">
      <c r="B110" s="5" t="s">
        <v>39</v>
      </c>
      <c r="C110" s="5" t="s">
        <v>40</v>
      </c>
      <c r="D110" s="6">
        <f>+D111</f>
        <v>200000</v>
      </c>
      <c r="E110" s="6">
        <f>+E111</f>
        <v>75000</v>
      </c>
      <c r="F110" s="6">
        <f t="shared" si="8"/>
        <v>64100</v>
      </c>
      <c r="G110" s="6">
        <f>+G111</f>
        <v>0</v>
      </c>
      <c r="H110" s="6">
        <f>+H111</f>
        <v>64100</v>
      </c>
      <c r="I110" s="6">
        <f>+I111</f>
        <v>64100</v>
      </c>
    </row>
    <row r="111" spans="1:11" ht="22.5" x14ac:dyDescent="0.25">
      <c r="B111" s="5" t="s">
        <v>42</v>
      </c>
      <c r="C111" s="5" t="s">
        <v>43</v>
      </c>
      <c r="D111" s="6">
        <v>200000</v>
      </c>
      <c r="E111" s="6">
        <v>75000</v>
      </c>
      <c r="F111" s="6">
        <f t="shared" si="8"/>
        <v>64100</v>
      </c>
      <c r="G111" s="6">
        <v>0</v>
      </c>
      <c r="H111" s="6">
        <v>64100</v>
      </c>
      <c r="I111" s="6">
        <v>64100</v>
      </c>
    </row>
    <row r="112" spans="1:11" ht="22.5" x14ac:dyDescent="0.25">
      <c r="B112" s="5" t="s">
        <v>45</v>
      </c>
      <c r="C112" s="5" t="s">
        <v>46</v>
      </c>
      <c r="D112" s="6">
        <f>D113+D114+D115</f>
        <v>16250000</v>
      </c>
      <c r="E112" s="6">
        <f>E113+E114+E115</f>
        <v>5389000</v>
      </c>
      <c r="F112" s="6">
        <f t="shared" si="8"/>
        <v>3916591</v>
      </c>
      <c r="G112" s="6">
        <f>G113+G114+G115</f>
        <v>0</v>
      </c>
      <c r="H112" s="6">
        <f>H113+H114+H115</f>
        <v>3916591</v>
      </c>
      <c r="I112" s="6">
        <f>I113+I114+I115</f>
        <v>3916591</v>
      </c>
    </row>
    <row r="113" spans="2:9" x14ac:dyDescent="0.25">
      <c r="B113" s="5" t="s">
        <v>48</v>
      </c>
      <c r="C113" s="5" t="s">
        <v>49</v>
      </c>
      <c r="D113" s="6">
        <v>14239000</v>
      </c>
      <c r="E113" s="6">
        <v>4739000</v>
      </c>
      <c r="F113" s="6">
        <f t="shared" si="8"/>
        <v>3392569</v>
      </c>
      <c r="G113" s="6">
        <v>0</v>
      </c>
      <c r="H113" s="6">
        <v>3392569</v>
      </c>
      <c r="I113" s="6">
        <v>3392569</v>
      </c>
    </row>
    <row r="114" spans="2:9" ht="22.5" x14ac:dyDescent="0.25">
      <c r="B114" s="5" t="s">
        <v>51</v>
      </c>
      <c r="C114" s="5" t="s">
        <v>52</v>
      </c>
      <c r="D114" s="6">
        <v>711000</v>
      </c>
      <c r="E114" s="6">
        <v>200000</v>
      </c>
      <c r="F114" s="6">
        <f t="shared" si="8"/>
        <v>196183</v>
      </c>
      <c r="G114" s="6">
        <v>0</v>
      </c>
      <c r="H114" s="6">
        <v>196183</v>
      </c>
      <c r="I114" s="6">
        <v>196183</v>
      </c>
    </row>
    <row r="115" spans="2:9" ht="22.5" x14ac:dyDescent="0.25">
      <c r="B115" s="5" t="s">
        <v>54</v>
      </c>
      <c r="C115" s="5" t="s">
        <v>55</v>
      </c>
      <c r="D115" s="6">
        <v>1300000</v>
      </c>
      <c r="E115" s="6">
        <v>450000</v>
      </c>
      <c r="F115" s="6">
        <f t="shared" si="8"/>
        <v>327839</v>
      </c>
      <c r="G115" s="6">
        <v>0</v>
      </c>
      <c r="H115" s="6">
        <v>327839</v>
      </c>
      <c r="I115" s="6">
        <v>327839</v>
      </c>
    </row>
    <row r="116" spans="2:9" ht="22.5" x14ac:dyDescent="0.25">
      <c r="B116" s="5" t="s">
        <v>57</v>
      </c>
      <c r="C116" s="5" t="s">
        <v>58</v>
      </c>
      <c r="D116" s="6">
        <f>D117</f>
        <v>5730000</v>
      </c>
      <c r="E116" s="6">
        <f>E117</f>
        <v>3063000</v>
      </c>
      <c r="F116" s="6">
        <f t="shared" si="8"/>
        <v>8721252</v>
      </c>
      <c r="G116" s="6">
        <f>G117</f>
        <v>2720348</v>
      </c>
      <c r="H116" s="6">
        <f>H117</f>
        <v>6000904</v>
      </c>
      <c r="I116" s="6">
        <f>I117</f>
        <v>3849158</v>
      </c>
    </row>
    <row r="117" spans="2:9" ht="22.5" x14ac:dyDescent="0.25">
      <c r="B117" s="5" t="s">
        <v>60</v>
      </c>
      <c r="C117" s="5" t="s">
        <v>61</v>
      </c>
      <c r="D117" s="6">
        <f>D118+D121+D125+D126</f>
        <v>5730000</v>
      </c>
      <c r="E117" s="6">
        <f>E118+E121+E125+E126</f>
        <v>3063000</v>
      </c>
      <c r="F117" s="6">
        <f t="shared" si="8"/>
        <v>8721252</v>
      </c>
      <c r="G117" s="6">
        <f>G118+G121+G125+G126</f>
        <v>2720348</v>
      </c>
      <c r="H117" s="6">
        <f>H118+H121+H125+H126</f>
        <v>6000904</v>
      </c>
      <c r="I117" s="6">
        <f>I118+I121+I125+I126</f>
        <v>3849158</v>
      </c>
    </row>
    <row r="118" spans="2:9" ht="22.5" x14ac:dyDescent="0.25">
      <c r="B118" s="5" t="s">
        <v>63</v>
      </c>
      <c r="C118" s="5" t="s">
        <v>64</v>
      </c>
      <c r="D118" s="6">
        <f>D119+D120</f>
        <v>3780000</v>
      </c>
      <c r="E118" s="6">
        <f>E119+E120</f>
        <v>2000000</v>
      </c>
      <c r="F118" s="6">
        <f t="shared" si="8"/>
        <v>6368398</v>
      </c>
      <c r="G118" s="6">
        <f>G119+G120</f>
        <v>2121069</v>
      </c>
      <c r="H118" s="6">
        <f>H119+H120</f>
        <v>4247329</v>
      </c>
      <c r="I118" s="6">
        <f>I119+I120</f>
        <v>2709606</v>
      </c>
    </row>
    <row r="119" spans="2:9" x14ac:dyDescent="0.25">
      <c r="B119" s="5" t="s">
        <v>66</v>
      </c>
      <c r="C119" s="5" t="s">
        <v>67</v>
      </c>
      <c r="D119" s="6">
        <v>1680000</v>
      </c>
      <c r="E119" s="6">
        <v>900000</v>
      </c>
      <c r="F119" s="6">
        <f t="shared" si="8"/>
        <v>2026946</v>
      </c>
      <c r="G119" s="6">
        <v>318444</v>
      </c>
      <c r="H119" s="6">
        <v>1708502</v>
      </c>
      <c r="I119" s="6">
        <v>1098691</v>
      </c>
    </row>
    <row r="120" spans="2:9" x14ac:dyDescent="0.25">
      <c r="B120" s="5" t="s">
        <v>69</v>
      </c>
      <c r="C120" s="5" t="s">
        <v>70</v>
      </c>
      <c r="D120" s="6">
        <v>2100000</v>
      </c>
      <c r="E120" s="6">
        <v>1100000</v>
      </c>
      <c r="F120" s="6">
        <f t="shared" si="8"/>
        <v>4341452</v>
      </c>
      <c r="G120" s="6">
        <v>1802625</v>
      </c>
      <c r="H120" s="6">
        <v>2538827</v>
      </c>
      <c r="I120" s="6">
        <v>1610915</v>
      </c>
    </row>
    <row r="121" spans="2:9" ht="22.5" x14ac:dyDescent="0.25">
      <c r="B121" s="5" t="s">
        <v>72</v>
      </c>
      <c r="C121" s="5" t="s">
        <v>73</v>
      </c>
      <c r="D121" s="6">
        <f>D122+D123+D124</f>
        <v>1560000</v>
      </c>
      <c r="E121" s="6">
        <f>E122+E123+E124</f>
        <v>833000</v>
      </c>
      <c r="F121" s="6">
        <f t="shared" si="8"/>
        <v>2004484</v>
      </c>
      <c r="G121" s="6">
        <f>G122+G123+G124</f>
        <v>494773</v>
      </c>
      <c r="H121" s="6">
        <f>H122+H123+H124</f>
        <v>1509711</v>
      </c>
      <c r="I121" s="6">
        <f>I122+I123+I124</f>
        <v>981523</v>
      </c>
    </row>
    <row r="122" spans="2:9" ht="22.5" x14ac:dyDescent="0.25">
      <c r="B122" s="5" t="s">
        <v>75</v>
      </c>
      <c r="C122" s="5" t="s">
        <v>76</v>
      </c>
      <c r="D122" s="6">
        <v>1000000</v>
      </c>
      <c r="E122" s="6">
        <v>563000</v>
      </c>
      <c r="F122" s="6">
        <f t="shared" si="8"/>
        <v>1126672</v>
      </c>
      <c r="G122" s="6">
        <v>188343</v>
      </c>
      <c r="H122" s="6">
        <v>938329</v>
      </c>
      <c r="I122" s="6">
        <v>616030</v>
      </c>
    </row>
    <row r="123" spans="2:9" ht="22.5" x14ac:dyDescent="0.25">
      <c r="B123" s="5" t="s">
        <v>78</v>
      </c>
      <c r="C123" s="5" t="s">
        <v>79</v>
      </c>
      <c r="D123" s="6">
        <v>220000</v>
      </c>
      <c r="E123" s="6">
        <v>70000</v>
      </c>
      <c r="F123" s="6">
        <f t="shared" si="8"/>
        <v>469868</v>
      </c>
      <c r="G123" s="6">
        <v>214174</v>
      </c>
      <c r="H123" s="6">
        <v>255694</v>
      </c>
      <c r="I123" s="6">
        <v>157037</v>
      </c>
    </row>
    <row r="124" spans="2:9" x14ac:dyDescent="0.25">
      <c r="B124" s="5" t="s">
        <v>81</v>
      </c>
      <c r="C124" s="5" t="s">
        <v>82</v>
      </c>
      <c r="D124" s="6">
        <v>340000</v>
      </c>
      <c r="E124" s="6">
        <v>200000</v>
      </c>
      <c r="F124" s="6">
        <f t="shared" si="8"/>
        <v>407944</v>
      </c>
      <c r="G124" s="6">
        <v>92256</v>
      </c>
      <c r="H124" s="6">
        <v>315688</v>
      </c>
      <c r="I124" s="6">
        <v>208456</v>
      </c>
    </row>
    <row r="125" spans="2:9" x14ac:dyDescent="0.25">
      <c r="B125" s="5" t="s">
        <v>84</v>
      </c>
      <c r="C125" s="5" t="s">
        <v>85</v>
      </c>
      <c r="D125" s="6">
        <v>195000</v>
      </c>
      <c r="E125" s="6">
        <v>105000</v>
      </c>
      <c r="F125" s="6">
        <f t="shared" si="8"/>
        <v>108512</v>
      </c>
      <c r="G125" s="6">
        <v>55837</v>
      </c>
      <c r="H125" s="6">
        <v>52675</v>
      </c>
      <c r="I125" s="6">
        <v>46935</v>
      </c>
    </row>
    <row r="126" spans="2:9" x14ac:dyDescent="0.25">
      <c r="B126" s="5" t="s">
        <v>87</v>
      </c>
      <c r="C126" s="5" t="s">
        <v>88</v>
      </c>
      <c r="D126" s="6">
        <v>195000</v>
      </c>
      <c r="E126" s="6">
        <v>125000</v>
      </c>
      <c r="F126" s="6">
        <f t="shared" si="8"/>
        <v>239858</v>
      </c>
      <c r="G126" s="6">
        <v>48669</v>
      </c>
      <c r="H126" s="6">
        <v>191189</v>
      </c>
      <c r="I126" s="6">
        <v>111094</v>
      </c>
    </row>
    <row r="127" spans="2:9" ht="22.5" x14ac:dyDescent="0.25">
      <c r="B127" s="5" t="s">
        <v>90</v>
      </c>
      <c r="C127" s="5" t="s">
        <v>91</v>
      </c>
      <c r="D127" s="6">
        <f>D128+D131+D133</f>
        <v>19485000</v>
      </c>
      <c r="E127" s="6">
        <f>E128+E131+E133</f>
        <v>6913000</v>
      </c>
      <c r="F127" s="6">
        <f t="shared" si="8"/>
        <v>8146185</v>
      </c>
      <c r="G127" s="6">
        <f>G128+G131+G133</f>
        <v>751925</v>
      </c>
      <c r="H127" s="6">
        <f>H128+H131+H133</f>
        <v>7394260</v>
      </c>
      <c r="I127" s="6">
        <f>I128+I131+I133</f>
        <v>6350383</v>
      </c>
    </row>
    <row r="128" spans="2:9" ht="22.5" x14ac:dyDescent="0.25">
      <c r="B128" s="5" t="s">
        <v>93</v>
      </c>
      <c r="C128" s="5" t="s">
        <v>94</v>
      </c>
      <c r="D128" s="6">
        <f>+D129+D130</f>
        <v>16971000</v>
      </c>
      <c r="E128" s="6">
        <f>+E129+E130</f>
        <v>5542000</v>
      </c>
      <c r="F128" s="6">
        <f t="shared" si="8"/>
        <v>5092950</v>
      </c>
      <c r="G128" s="6">
        <f>+G129+G130</f>
        <v>0</v>
      </c>
      <c r="H128" s="6">
        <f>+H129+H130</f>
        <v>5092950</v>
      </c>
      <c r="I128" s="6">
        <f>+I129+I130</f>
        <v>5092950</v>
      </c>
    </row>
    <row r="129" spans="2:9" ht="43.5" x14ac:dyDescent="0.25">
      <c r="B129" s="5" t="s">
        <v>96</v>
      </c>
      <c r="C129" s="5" t="s">
        <v>97</v>
      </c>
      <c r="D129" s="6">
        <v>8604000</v>
      </c>
      <c r="E129" s="6">
        <v>2279000</v>
      </c>
      <c r="F129" s="6">
        <f t="shared" si="8"/>
        <v>2057717</v>
      </c>
      <c r="G129" s="6">
        <v>0</v>
      </c>
      <c r="H129" s="6">
        <v>2057717</v>
      </c>
      <c r="I129" s="6">
        <v>2057717</v>
      </c>
    </row>
    <row r="130" spans="2:9" ht="22.5" x14ac:dyDescent="0.25">
      <c r="B130" s="5" t="s">
        <v>99</v>
      </c>
      <c r="C130" s="5" t="s">
        <v>100</v>
      </c>
      <c r="D130" s="6">
        <v>8367000</v>
      </c>
      <c r="E130" s="6">
        <v>3263000</v>
      </c>
      <c r="F130" s="6">
        <f t="shared" si="8"/>
        <v>3035233</v>
      </c>
      <c r="G130" s="6">
        <v>0</v>
      </c>
      <c r="H130" s="6">
        <v>3035233</v>
      </c>
      <c r="I130" s="6">
        <v>3035233</v>
      </c>
    </row>
    <row r="131" spans="2:9" ht="22.5" x14ac:dyDescent="0.25">
      <c r="B131" s="5" t="s">
        <v>102</v>
      </c>
      <c r="C131" s="5" t="s">
        <v>103</v>
      </c>
      <c r="D131" s="6">
        <f>D132</f>
        <v>1000</v>
      </c>
      <c r="E131" s="6">
        <f>E132</f>
        <v>1000</v>
      </c>
      <c r="F131" s="6">
        <f t="shared" si="8"/>
        <v>15</v>
      </c>
      <c r="G131" s="6">
        <f>G132</f>
        <v>0</v>
      </c>
      <c r="H131" s="6">
        <f>H132</f>
        <v>15</v>
      </c>
      <c r="I131" s="6">
        <f>I132</f>
        <v>15</v>
      </c>
    </row>
    <row r="132" spans="2:9" x14ac:dyDescent="0.25">
      <c r="B132" s="5" t="s">
        <v>105</v>
      </c>
      <c r="C132" s="5" t="s">
        <v>106</v>
      </c>
      <c r="D132" s="6">
        <v>1000</v>
      </c>
      <c r="E132" s="6">
        <v>1000</v>
      </c>
      <c r="F132" s="6">
        <f t="shared" si="8"/>
        <v>15</v>
      </c>
      <c r="G132" s="6">
        <v>0</v>
      </c>
      <c r="H132" s="6">
        <v>15</v>
      </c>
      <c r="I132" s="6">
        <v>15</v>
      </c>
    </row>
    <row r="133" spans="2:9" ht="33" x14ac:dyDescent="0.25">
      <c r="B133" s="5" t="s">
        <v>108</v>
      </c>
      <c r="C133" s="5" t="s">
        <v>109</v>
      </c>
      <c r="D133" s="6">
        <f>D134+D137+D138</f>
        <v>2513000</v>
      </c>
      <c r="E133" s="6">
        <f>E134+E137+E138</f>
        <v>1370000</v>
      </c>
      <c r="F133" s="6">
        <f t="shared" si="8"/>
        <v>3053220</v>
      </c>
      <c r="G133" s="6">
        <f>G134+G137+G138</f>
        <v>751925</v>
      </c>
      <c r="H133" s="6">
        <f>H134+H137+H138</f>
        <v>2301295</v>
      </c>
      <c r="I133" s="6">
        <f>I134+I137+I138</f>
        <v>1257418</v>
      </c>
    </row>
    <row r="134" spans="2:9" ht="22.5" x14ac:dyDescent="0.25">
      <c r="B134" s="5" t="s">
        <v>111</v>
      </c>
      <c r="C134" s="5" t="s">
        <v>112</v>
      </c>
      <c r="D134" s="6">
        <f>D135+D136</f>
        <v>1883000</v>
      </c>
      <c r="E134" s="6">
        <f>E135+E136</f>
        <v>1150000</v>
      </c>
      <c r="F134" s="6">
        <f t="shared" si="8"/>
        <v>2562848</v>
      </c>
      <c r="G134" s="6">
        <f>G135+G136</f>
        <v>664049</v>
      </c>
      <c r="H134" s="6">
        <f>H135+H136</f>
        <v>1898799</v>
      </c>
      <c r="I134" s="6">
        <f>I135+I136</f>
        <v>1017592</v>
      </c>
    </row>
    <row r="135" spans="2:9" ht="22.5" x14ac:dyDescent="0.25">
      <c r="B135" s="5" t="s">
        <v>114</v>
      </c>
      <c r="C135" s="5" t="s">
        <v>115</v>
      </c>
      <c r="D135" s="6">
        <v>1432000</v>
      </c>
      <c r="E135" s="6">
        <v>900000</v>
      </c>
      <c r="F135" s="6">
        <f t="shared" si="8"/>
        <v>1983194</v>
      </c>
      <c r="G135" s="6">
        <v>520768</v>
      </c>
      <c r="H135" s="6">
        <v>1462426</v>
      </c>
      <c r="I135" s="6">
        <v>828281</v>
      </c>
    </row>
    <row r="136" spans="2:9" ht="22.5" x14ac:dyDescent="0.25">
      <c r="B136" s="5" t="s">
        <v>117</v>
      </c>
      <c r="C136" s="5" t="s">
        <v>118</v>
      </c>
      <c r="D136" s="6">
        <v>451000</v>
      </c>
      <c r="E136" s="6">
        <v>250000</v>
      </c>
      <c r="F136" s="6">
        <f t="shared" si="8"/>
        <v>579654</v>
      </c>
      <c r="G136" s="6">
        <v>143281</v>
      </c>
      <c r="H136" s="6">
        <v>436373</v>
      </c>
      <c r="I136" s="6">
        <v>189311</v>
      </c>
    </row>
    <row r="137" spans="2:9" ht="22.5" x14ac:dyDescent="0.25">
      <c r="B137" s="5" t="s">
        <v>120</v>
      </c>
      <c r="C137" s="5" t="s">
        <v>121</v>
      </c>
      <c r="D137" s="6">
        <v>530000</v>
      </c>
      <c r="E137" s="6">
        <v>190000</v>
      </c>
      <c r="F137" s="6">
        <f t="shared" si="8"/>
        <v>366649</v>
      </c>
      <c r="G137" s="6">
        <v>61105</v>
      </c>
      <c r="H137" s="6">
        <v>305544</v>
      </c>
      <c r="I137" s="6">
        <v>174759</v>
      </c>
    </row>
    <row r="138" spans="2:9" ht="33" x14ac:dyDescent="0.25">
      <c r="B138" s="5" t="s">
        <v>123</v>
      </c>
      <c r="C138" s="5" t="s">
        <v>124</v>
      </c>
      <c r="D138" s="6">
        <v>100000</v>
      </c>
      <c r="E138" s="6">
        <v>30000</v>
      </c>
      <c r="F138" s="6">
        <f t="shared" si="8"/>
        <v>123723</v>
      </c>
      <c r="G138" s="6">
        <v>26771</v>
      </c>
      <c r="H138" s="6">
        <v>96952</v>
      </c>
      <c r="I138" s="6">
        <v>65067</v>
      </c>
    </row>
    <row r="139" spans="2:9" ht="22.5" x14ac:dyDescent="0.25">
      <c r="B139" s="5" t="s">
        <v>126</v>
      </c>
      <c r="C139" s="5" t="s">
        <v>127</v>
      </c>
      <c r="D139" s="6">
        <f>D140</f>
        <v>0</v>
      </c>
      <c r="E139" s="6">
        <f>E140</f>
        <v>0</v>
      </c>
      <c r="F139" s="6">
        <f t="shared" si="8"/>
        <v>530</v>
      </c>
      <c r="G139" s="6">
        <f t="shared" ref="G139:I140" si="9">G140</f>
        <v>510</v>
      </c>
      <c r="H139" s="6">
        <f t="shared" si="9"/>
        <v>20</v>
      </c>
      <c r="I139" s="6">
        <f t="shared" si="9"/>
        <v>7</v>
      </c>
    </row>
    <row r="140" spans="2:9" x14ac:dyDescent="0.25">
      <c r="B140" s="5" t="s">
        <v>129</v>
      </c>
      <c r="C140" s="5" t="s">
        <v>130</v>
      </c>
      <c r="D140" s="6">
        <f>D141</f>
        <v>0</v>
      </c>
      <c r="E140" s="6">
        <f>E141</f>
        <v>0</v>
      </c>
      <c r="F140" s="6">
        <f t="shared" si="8"/>
        <v>530</v>
      </c>
      <c r="G140" s="6">
        <f t="shared" si="9"/>
        <v>510</v>
      </c>
      <c r="H140" s="6">
        <f t="shared" si="9"/>
        <v>20</v>
      </c>
      <c r="I140" s="6">
        <f t="shared" si="9"/>
        <v>7</v>
      </c>
    </row>
    <row r="141" spans="2:9" x14ac:dyDescent="0.25">
      <c r="B141" s="5" t="s">
        <v>132</v>
      </c>
      <c r="C141" s="5" t="s">
        <v>133</v>
      </c>
      <c r="D141" s="6">
        <v>0</v>
      </c>
      <c r="E141" s="6">
        <v>0</v>
      </c>
      <c r="F141" s="6">
        <f t="shared" si="8"/>
        <v>530</v>
      </c>
      <c r="G141" s="6">
        <v>510</v>
      </c>
      <c r="H141" s="6">
        <v>20</v>
      </c>
      <c r="I141" s="6">
        <v>7</v>
      </c>
    </row>
    <row r="142" spans="2:9" x14ac:dyDescent="0.25">
      <c r="B142" s="5" t="s">
        <v>135</v>
      </c>
      <c r="C142" s="5" t="s">
        <v>136</v>
      </c>
      <c r="D142" s="6">
        <f>D143+D147</f>
        <v>2425830</v>
      </c>
      <c r="E142" s="6">
        <f>E143+E147</f>
        <v>799960</v>
      </c>
      <c r="F142" s="6">
        <f t="shared" si="8"/>
        <v>9041797</v>
      </c>
      <c r="G142" s="6">
        <f>G143+G147</f>
        <v>5456629</v>
      </c>
      <c r="H142" s="6">
        <f>H143+H147</f>
        <v>3585168</v>
      </c>
      <c r="I142" s="6">
        <f>I143+I147</f>
        <v>1994104</v>
      </c>
    </row>
    <row r="143" spans="2:9" ht="22.5" x14ac:dyDescent="0.25">
      <c r="B143" s="5" t="s">
        <v>138</v>
      </c>
      <c r="C143" s="5" t="s">
        <v>139</v>
      </c>
      <c r="D143" s="6">
        <f>D144</f>
        <v>3700000</v>
      </c>
      <c r="E143" s="6">
        <f>E144</f>
        <v>1000000</v>
      </c>
      <c r="F143" s="6">
        <f t="shared" si="8"/>
        <v>6644365</v>
      </c>
      <c r="G143" s="6">
        <f>G144</f>
        <v>3625887</v>
      </c>
      <c r="H143" s="6">
        <f>H144</f>
        <v>3018478</v>
      </c>
      <c r="I143" s="6">
        <f>I144</f>
        <v>1531986</v>
      </c>
    </row>
    <row r="144" spans="2:9" ht="22.5" x14ac:dyDescent="0.25">
      <c r="B144" s="5" t="s">
        <v>141</v>
      </c>
      <c r="C144" s="5" t="s">
        <v>142</v>
      </c>
      <c r="D144" s="6">
        <f>+D145</f>
        <v>3700000</v>
      </c>
      <c r="E144" s="6">
        <f>+E145</f>
        <v>1000000</v>
      </c>
      <c r="F144" s="6">
        <f t="shared" si="8"/>
        <v>6644365</v>
      </c>
      <c r="G144" s="6">
        <f t="shared" ref="G144:I145" si="10">+G145</f>
        <v>3625887</v>
      </c>
      <c r="H144" s="6">
        <f t="shared" si="10"/>
        <v>3018478</v>
      </c>
      <c r="I144" s="6">
        <f t="shared" si="10"/>
        <v>1531986</v>
      </c>
    </row>
    <row r="145" spans="2:9" x14ac:dyDescent="0.25">
      <c r="B145" s="5" t="s">
        <v>144</v>
      </c>
      <c r="C145" s="5" t="s">
        <v>145</v>
      </c>
      <c r="D145" s="6">
        <f>+D146</f>
        <v>3700000</v>
      </c>
      <c r="E145" s="6">
        <f>+E146</f>
        <v>1000000</v>
      </c>
      <c r="F145" s="6">
        <f t="shared" si="8"/>
        <v>6644365</v>
      </c>
      <c r="G145" s="6">
        <f t="shared" si="10"/>
        <v>3625887</v>
      </c>
      <c r="H145" s="6">
        <f t="shared" si="10"/>
        <v>3018478</v>
      </c>
      <c r="I145" s="6">
        <f t="shared" si="10"/>
        <v>1531986</v>
      </c>
    </row>
    <row r="146" spans="2:9" ht="22.5" x14ac:dyDescent="0.25">
      <c r="B146" s="5" t="s">
        <v>147</v>
      </c>
      <c r="C146" s="5" t="s">
        <v>148</v>
      </c>
      <c r="D146" s="6">
        <v>3700000</v>
      </c>
      <c r="E146" s="6">
        <v>1000000</v>
      </c>
      <c r="F146" s="6">
        <f t="shared" si="8"/>
        <v>6644365</v>
      </c>
      <c r="G146" s="6">
        <v>3625887</v>
      </c>
      <c r="H146" s="6">
        <v>3018478</v>
      </c>
      <c r="I146" s="6">
        <v>1531986</v>
      </c>
    </row>
    <row r="147" spans="2:9" ht="22.5" x14ac:dyDescent="0.25">
      <c r="B147" s="5" t="s">
        <v>150</v>
      </c>
      <c r="C147" s="5" t="s">
        <v>151</v>
      </c>
      <c r="D147" s="6">
        <f>D148+D151+D155+D158</f>
        <v>-1274170</v>
      </c>
      <c r="E147" s="6">
        <f>E148+E151+E155+E158</f>
        <v>-200040</v>
      </c>
      <c r="F147" s="6">
        <f t="shared" si="8"/>
        <v>2397432</v>
      </c>
      <c r="G147" s="6">
        <f>G148+G151+G155+G158</f>
        <v>1830742</v>
      </c>
      <c r="H147" s="6">
        <f>H148+H151+H155+H158</f>
        <v>566690</v>
      </c>
      <c r="I147" s="6">
        <f>I148+I151+I155+I158</f>
        <v>462118</v>
      </c>
    </row>
    <row r="148" spans="2:9" ht="43.5" x14ac:dyDescent="0.25">
      <c r="B148" s="5" t="s">
        <v>153</v>
      </c>
      <c r="C148" s="5" t="s">
        <v>154</v>
      </c>
      <c r="D148" s="6">
        <f>D149+D150</f>
        <v>3672500</v>
      </c>
      <c r="E148" s="6">
        <f>E149+E150</f>
        <v>1690020</v>
      </c>
      <c r="F148" s="6">
        <f t="shared" si="8"/>
        <v>304134</v>
      </c>
      <c r="G148" s="6">
        <f>G149+G150</f>
        <v>7728</v>
      </c>
      <c r="H148" s="6">
        <f>H149+H150</f>
        <v>296406</v>
      </c>
      <c r="I148" s="6">
        <f>I149+I150</f>
        <v>296406</v>
      </c>
    </row>
    <row r="149" spans="2:9" x14ac:dyDescent="0.25">
      <c r="B149" s="5" t="s">
        <v>156</v>
      </c>
      <c r="C149" s="5" t="s">
        <v>157</v>
      </c>
      <c r="D149" s="6">
        <v>172500</v>
      </c>
      <c r="E149" s="6">
        <v>52500</v>
      </c>
      <c r="F149" s="6">
        <f t="shared" si="8"/>
        <v>19963</v>
      </c>
      <c r="G149" s="6">
        <v>0</v>
      </c>
      <c r="H149" s="6">
        <v>19963</v>
      </c>
      <c r="I149" s="6">
        <v>19963</v>
      </c>
    </row>
    <row r="150" spans="2:9" ht="22.5" x14ac:dyDescent="0.25">
      <c r="B150" s="5" t="s">
        <v>159</v>
      </c>
      <c r="C150" s="5" t="s">
        <v>160</v>
      </c>
      <c r="D150" s="6">
        <v>3500000</v>
      </c>
      <c r="E150" s="6">
        <v>1637520</v>
      </c>
      <c r="F150" s="6">
        <f t="shared" si="8"/>
        <v>284171</v>
      </c>
      <c r="G150" s="6">
        <v>7728</v>
      </c>
      <c r="H150" s="6">
        <v>276443</v>
      </c>
      <c r="I150" s="6">
        <v>276443</v>
      </c>
    </row>
    <row r="151" spans="2:9" ht="22.5" x14ac:dyDescent="0.25">
      <c r="B151" s="5" t="s">
        <v>162</v>
      </c>
      <c r="C151" s="5" t="s">
        <v>163</v>
      </c>
      <c r="D151" s="6">
        <f>D152+D154</f>
        <v>826000</v>
      </c>
      <c r="E151" s="6">
        <f>E152+E154</f>
        <v>350000</v>
      </c>
      <c r="F151" s="6">
        <f t="shared" si="8"/>
        <v>1880498</v>
      </c>
      <c r="G151" s="6">
        <f>G152+G154</f>
        <v>1666656</v>
      </c>
      <c r="H151" s="6">
        <f>H152+H154</f>
        <v>213842</v>
      </c>
      <c r="I151" s="6">
        <f>I152+I154</f>
        <v>165187</v>
      </c>
    </row>
    <row r="152" spans="2:9" ht="22.5" x14ac:dyDescent="0.25">
      <c r="B152" s="5" t="s">
        <v>165</v>
      </c>
      <c r="C152" s="5" t="s">
        <v>166</v>
      </c>
      <c r="D152" s="6">
        <f>D153</f>
        <v>826000</v>
      </c>
      <c r="E152" s="6">
        <f>E153</f>
        <v>350000</v>
      </c>
      <c r="F152" s="6">
        <f t="shared" si="8"/>
        <v>1869444</v>
      </c>
      <c r="G152" s="6">
        <f>G153</f>
        <v>1655602</v>
      </c>
      <c r="H152" s="6">
        <f>H153</f>
        <v>213842</v>
      </c>
      <c r="I152" s="6">
        <f>I153</f>
        <v>164632</v>
      </c>
    </row>
    <row r="153" spans="2:9" ht="22.5" x14ac:dyDescent="0.25">
      <c r="B153" s="5" t="s">
        <v>168</v>
      </c>
      <c r="C153" s="5" t="s">
        <v>169</v>
      </c>
      <c r="D153" s="6">
        <v>826000</v>
      </c>
      <c r="E153" s="6">
        <v>350000</v>
      </c>
      <c r="F153" s="6">
        <f t="shared" si="8"/>
        <v>1869444</v>
      </c>
      <c r="G153" s="6">
        <v>1655602</v>
      </c>
      <c r="H153" s="6">
        <v>213842</v>
      </c>
      <c r="I153" s="6">
        <v>164632</v>
      </c>
    </row>
    <row r="154" spans="2:9" x14ac:dyDescent="0.25">
      <c r="B154" s="5" t="s">
        <v>171</v>
      </c>
      <c r="C154" s="5" t="s">
        <v>172</v>
      </c>
      <c r="D154" s="6">
        <v>0</v>
      </c>
      <c r="E154" s="6">
        <v>0</v>
      </c>
      <c r="F154" s="6">
        <f t="shared" si="8"/>
        <v>11054</v>
      </c>
      <c r="G154" s="6">
        <v>11054</v>
      </c>
      <c r="H154" s="6">
        <v>0</v>
      </c>
      <c r="I154" s="6">
        <v>555</v>
      </c>
    </row>
    <row r="155" spans="2:9" ht="33" x14ac:dyDescent="0.25">
      <c r="B155" s="5" t="s">
        <v>174</v>
      </c>
      <c r="C155" s="5" t="s">
        <v>175</v>
      </c>
      <c r="D155" s="6">
        <f>+D156+D157</f>
        <v>155000</v>
      </c>
      <c r="E155" s="6">
        <f>+E156+E157</f>
        <v>50000</v>
      </c>
      <c r="F155" s="6">
        <f t="shared" si="8"/>
        <v>260176</v>
      </c>
      <c r="G155" s="6">
        <f>+G156+G157</f>
        <v>156358</v>
      </c>
      <c r="H155" s="6">
        <f>+H156+H157</f>
        <v>103818</v>
      </c>
      <c r="I155" s="6">
        <f>+I156+I157</f>
        <v>47901</v>
      </c>
    </row>
    <row r="156" spans="2:9" x14ac:dyDescent="0.25">
      <c r="B156" s="5" t="s">
        <v>177</v>
      </c>
      <c r="C156" s="5" t="s">
        <v>178</v>
      </c>
      <c r="D156" s="6">
        <v>100000</v>
      </c>
      <c r="E156" s="6">
        <v>25000</v>
      </c>
      <c r="F156" s="6">
        <f t="shared" si="8"/>
        <v>236391</v>
      </c>
      <c r="G156" s="6">
        <v>152841</v>
      </c>
      <c r="H156" s="6">
        <v>83550</v>
      </c>
      <c r="I156" s="6">
        <v>34214</v>
      </c>
    </row>
    <row r="157" spans="2:9" x14ac:dyDescent="0.25">
      <c r="B157" s="5" t="s">
        <v>180</v>
      </c>
      <c r="C157" s="5" t="s">
        <v>181</v>
      </c>
      <c r="D157" s="6">
        <v>55000</v>
      </c>
      <c r="E157" s="6">
        <v>25000</v>
      </c>
      <c r="F157" s="6">
        <f t="shared" si="8"/>
        <v>23785</v>
      </c>
      <c r="G157" s="6">
        <v>3517</v>
      </c>
      <c r="H157" s="6">
        <v>20268</v>
      </c>
      <c r="I157" s="6">
        <v>13687</v>
      </c>
    </row>
    <row r="158" spans="2:9" ht="22.5" x14ac:dyDescent="0.25">
      <c r="B158" s="5" t="s">
        <v>308</v>
      </c>
      <c r="C158" s="5" t="s">
        <v>309</v>
      </c>
      <c r="D158" s="6">
        <f>+D159</f>
        <v>-5927670</v>
      </c>
      <c r="E158" s="6">
        <f>+E159</f>
        <v>-2290060</v>
      </c>
      <c r="F158" s="6">
        <f t="shared" si="8"/>
        <v>-47376</v>
      </c>
      <c r="G158" s="6">
        <f>+G159</f>
        <v>0</v>
      </c>
      <c r="H158" s="6">
        <f>+H159</f>
        <v>-47376</v>
      </c>
      <c r="I158" s="6">
        <f>+I159</f>
        <v>-47376</v>
      </c>
    </row>
    <row r="159" spans="2:9" ht="33" x14ac:dyDescent="0.25">
      <c r="B159" s="5" t="s">
        <v>183</v>
      </c>
      <c r="C159" s="5" t="s">
        <v>184</v>
      </c>
      <c r="D159" s="6">
        <v>-5927670</v>
      </c>
      <c r="E159" s="6">
        <v>-2290060</v>
      </c>
      <c r="F159" s="6">
        <f t="shared" si="8"/>
        <v>-47376</v>
      </c>
      <c r="G159" s="6">
        <v>0</v>
      </c>
      <c r="H159" s="6">
        <v>-47376</v>
      </c>
      <c r="I159" s="6">
        <v>-47376</v>
      </c>
    </row>
    <row r="160" spans="2:9" x14ac:dyDescent="0.25">
      <c r="B160" s="5" t="s">
        <v>201</v>
      </c>
      <c r="C160" s="5" t="s">
        <v>202</v>
      </c>
      <c r="D160" s="6">
        <f>D161</f>
        <v>1330000</v>
      </c>
      <c r="E160" s="6">
        <f>E161</f>
        <v>360000</v>
      </c>
      <c r="F160" s="6">
        <f t="shared" si="8"/>
        <v>321431</v>
      </c>
      <c r="G160" s="6">
        <f t="shared" ref="G160:I161" si="11">G161</f>
        <v>0</v>
      </c>
      <c r="H160" s="6">
        <f t="shared" si="11"/>
        <v>321431</v>
      </c>
      <c r="I160" s="6">
        <f t="shared" si="11"/>
        <v>227911</v>
      </c>
    </row>
    <row r="161" spans="2:9" ht="22.5" x14ac:dyDescent="0.25">
      <c r="B161" s="5" t="s">
        <v>204</v>
      </c>
      <c r="C161" s="5" t="s">
        <v>205</v>
      </c>
      <c r="D161" s="6">
        <f>D162</f>
        <v>1330000</v>
      </c>
      <c r="E161" s="6">
        <f>E162</f>
        <v>360000</v>
      </c>
      <c r="F161" s="6">
        <f t="shared" si="8"/>
        <v>321431</v>
      </c>
      <c r="G161" s="6">
        <f t="shared" si="11"/>
        <v>0</v>
      </c>
      <c r="H161" s="6">
        <f t="shared" si="11"/>
        <v>321431</v>
      </c>
      <c r="I161" s="6">
        <f t="shared" si="11"/>
        <v>227911</v>
      </c>
    </row>
    <row r="162" spans="2:9" ht="96" x14ac:dyDescent="0.25">
      <c r="B162" s="5" t="s">
        <v>207</v>
      </c>
      <c r="C162" s="5" t="s">
        <v>208</v>
      </c>
      <c r="D162" s="6">
        <f>+D163+D164</f>
        <v>1330000</v>
      </c>
      <c r="E162" s="6">
        <f>+E163+E164</f>
        <v>360000</v>
      </c>
      <c r="F162" s="6">
        <f t="shared" si="8"/>
        <v>321431</v>
      </c>
      <c r="G162" s="6">
        <f>+G163+G164</f>
        <v>0</v>
      </c>
      <c r="H162" s="6">
        <f>+H163+H164</f>
        <v>321431</v>
      </c>
      <c r="I162" s="6">
        <f>+I163+I164</f>
        <v>227911</v>
      </c>
    </row>
    <row r="163" spans="2:9" ht="43.5" x14ac:dyDescent="0.25">
      <c r="B163" s="5" t="s">
        <v>210</v>
      </c>
      <c r="C163" s="5" t="s">
        <v>211</v>
      </c>
      <c r="D163" s="6">
        <v>130000</v>
      </c>
      <c r="E163" s="6">
        <v>60000</v>
      </c>
      <c r="F163" s="6">
        <f t="shared" si="8"/>
        <v>50156</v>
      </c>
      <c r="G163" s="6">
        <v>0</v>
      </c>
      <c r="H163" s="6">
        <v>50156</v>
      </c>
      <c r="I163" s="6">
        <v>50156</v>
      </c>
    </row>
    <row r="164" spans="2:9" ht="33" x14ac:dyDescent="0.25">
      <c r="B164" s="5" t="s">
        <v>216</v>
      </c>
      <c r="C164" s="5" t="s">
        <v>217</v>
      </c>
      <c r="D164" s="6">
        <v>1200000</v>
      </c>
      <c r="E164" s="6">
        <v>300000</v>
      </c>
      <c r="F164" s="6">
        <f t="shared" si="8"/>
        <v>271275</v>
      </c>
      <c r="G164" s="6">
        <v>0</v>
      </c>
      <c r="H164" s="6">
        <v>271275</v>
      </c>
      <c r="I164" s="6">
        <v>177755</v>
      </c>
    </row>
    <row r="167" spans="2:9" x14ac:dyDescent="0.25">
      <c r="B167" s="12" t="s">
        <v>329</v>
      </c>
      <c r="C167" s="12"/>
      <c r="D167" s="12"/>
      <c r="E167" s="12"/>
      <c r="F167" s="12"/>
      <c r="G167" s="12"/>
      <c r="H167" s="12"/>
      <c r="I167" s="12"/>
    </row>
    <row r="170" spans="2:9" ht="22.5" x14ac:dyDescent="0.25">
      <c r="B170" s="5" t="s">
        <v>315</v>
      </c>
      <c r="C170" s="5" t="s">
        <v>22</v>
      </c>
      <c r="D170" s="6">
        <f>D171+D176+D180+D196+D199</f>
        <v>83078650</v>
      </c>
      <c r="E170" s="6">
        <f>E171+E176+E180+E196+E199</f>
        <v>11677360</v>
      </c>
      <c r="F170" s="6">
        <f t="shared" ref="F170:F205" si="12">G170+H170</f>
        <v>5389972</v>
      </c>
      <c r="G170" s="6">
        <f>G171+G176+G180+G196+G199</f>
        <v>300593</v>
      </c>
      <c r="H170" s="6">
        <f>H171+H176+H180+H196+H199</f>
        <v>5089379</v>
      </c>
      <c r="I170" s="6">
        <f>I171+I176+I180+I196+I199</f>
        <v>3130816</v>
      </c>
    </row>
    <row r="171" spans="2:9" x14ac:dyDescent="0.25">
      <c r="B171" s="5" t="s">
        <v>27</v>
      </c>
      <c r="C171" s="5" t="s">
        <v>28</v>
      </c>
      <c r="D171" s="6">
        <f t="shared" ref="D171:E174" si="13">+D172</f>
        <v>5927670</v>
      </c>
      <c r="E171" s="6">
        <f t="shared" si="13"/>
        <v>2290060</v>
      </c>
      <c r="F171" s="6">
        <f t="shared" si="12"/>
        <v>47376</v>
      </c>
      <c r="G171" s="6">
        <f t="shared" ref="G171:I174" si="14">+G172</f>
        <v>0</v>
      </c>
      <c r="H171" s="6">
        <f t="shared" si="14"/>
        <v>47376</v>
      </c>
      <c r="I171" s="6">
        <f t="shared" si="14"/>
        <v>47376</v>
      </c>
    </row>
    <row r="172" spans="2:9" x14ac:dyDescent="0.25">
      <c r="B172" s="5" t="s">
        <v>135</v>
      </c>
      <c r="C172" s="5" t="s">
        <v>136</v>
      </c>
      <c r="D172" s="6">
        <f t="shared" si="13"/>
        <v>5927670</v>
      </c>
      <c r="E172" s="6">
        <f t="shared" si="13"/>
        <v>2290060</v>
      </c>
      <c r="F172" s="6">
        <f t="shared" si="12"/>
        <v>47376</v>
      </c>
      <c r="G172" s="6">
        <f t="shared" si="14"/>
        <v>0</v>
      </c>
      <c r="H172" s="6">
        <f t="shared" si="14"/>
        <v>47376</v>
      </c>
      <c r="I172" s="6">
        <f t="shared" si="14"/>
        <v>47376</v>
      </c>
    </row>
    <row r="173" spans="2:9" ht="22.5" x14ac:dyDescent="0.25">
      <c r="B173" s="5" t="s">
        <v>150</v>
      </c>
      <c r="C173" s="5" t="s">
        <v>151</v>
      </c>
      <c r="D173" s="6">
        <f t="shared" si="13"/>
        <v>5927670</v>
      </c>
      <c r="E173" s="6">
        <f t="shared" si="13"/>
        <v>2290060</v>
      </c>
      <c r="F173" s="6">
        <f t="shared" si="12"/>
        <v>47376</v>
      </c>
      <c r="G173" s="6">
        <f t="shared" si="14"/>
        <v>0</v>
      </c>
      <c r="H173" s="6">
        <f t="shared" si="14"/>
        <v>47376</v>
      </c>
      <c r="I173" s="6">
        <f t="shared" si="14"/>
        <v>47376</v>
      </c>
    </row>
    <row r="174" spans="2:9" ht="22.5" x14ac:dyDescent="0.25">
      <c r="B174" s="5" t="s">
        <v>308</v>
      </c>
      <c r="C174" s="5" t="s">
        <v>309</v>
      </c>
      <c r="D174" s="6">
        <f t="shared" si="13"/>
        <v>5927670</v>
      </c>
      <c r="E174" s="6">
        <f t="shared" si="13"/>
        <v>2290060</v>
      </c>
      <c r="F174" s="6">
        <f t="shared" si="12"/>
        <v>47376</v>
      </c>
      <c r="G174" s="6">
        <f t="shared" si="14"/>
        <v>0</v>
      </c>
      <c r="H174" s="6">
        <f t="shared" si="14"/>
        <v>47376</v>
      </c>
      <c r="I174" s="6">
        <f t="shared" si="14"/>
        <v>47376</v>
      </c>
    </row>
    <row r="175" spans="2:9" x14ac:dyDescent="0.25">
      <c r="B175" s="5" t="s">
        <v>186</v>
      </c>
      <c r="C175" s="5" t="s">
        <v>187</v>
      </c>
      <c r="D175" s="6">
        <v>5927670</v>
      </c>
      <c r="E175" s="6">
        <v>2290060</v>
      </c>
      <c r="F175" s="6">
        <f t="shared" si="12"/>
        <v>47376</v>
      </c>
      <c r="G175" s="6">
        <v>0</v>
      </c>
      <c r="H175" s="6">
        <v>47376</v>
      </c>
      <c r="I175" s="6">
        <v>47376</v>
      </c>
    </row>
    <row r="176" spans="2:9" x14ac:dyDescent="0.25">
      <c r="B176" s="5" t="s">
        <v>189</v>
      </c>
      <c r="C176" s="5" t="s">
        <v>190</v>
      </c>
      <c r="D176" s="6">
        <f>D177</f>
        <v>0</v>
      </c>
      <c r="E176" s="6">
        <f>E177</f>
        <v>0</v>
      </c>
      <c r="F176" s="6">
        <f t="shared" si="12"/>
        <v>18722</v>
      </c>
      <c r="G176" s="6">
        <f>G177</f>
        <v>0</v>
      </c>
      <c r="H176" s="6">
        <f>H177</f>
        <v>18722</v>
      </c>
      <c r="I176" s="6">
        <f>I177</f>
        <v>18722</v>
      </c>
    </row>
    <row r="177" spans="2:9" ht="33" x14ac:dyDescent="0.25">
      <c r="B177" s="5" t="s">
        <v>192</v>
      </c>
      <c r="C177" s="5" t="s">
        <v>193</v>
      </c>
      <c r="D177" s="6">
        <f>+D178+D179</f>
        <v>0</v>
      </c>
      <c r="E177" s="6">
        <f>+E178+E179</f>
        <v>0</v>
      </c>
      <c r="F177" s="6">
        <f t="shared" si="12"/>
        <v>18722</v>
      </c>
      <c r="G177" s="6">
        <f>+G178+G179</f>
        <v>0</v>
      </c>
      <c r="H177" s="6">
        <f>+H178+H179</f>
        <v>18722</v>
      </c>
      <c r="I177" s="6">
        <f>+I178+I179</f>
        <v>18722</v>
      </c>
    </row>
    <row r="178" spans="2:9" ht="22.5" x14ac:dyDescent="0.25">
      <c r="B178" s="5" t="s">
        <v>195</v>
      </c>
      <c r="C178" s="5" t="s">
        <v>196</v>
      </c>
      <c r="D178" s="6">
        <v>0</v>
      </c>
      <c r="E178" s="6">
        <v>0</v>
      </c>
      <c r="F178" s="6">
        <f t="shared" si="12"/>
        <v>12908</v>
      </c>
      <c r="G178" s="6">
        <v>0</v>
      </c>
      <c r="H178" s="6">
        <v>12908</v>
      </c>
      <c r="I178" s="6">
        <v>12908</v>
      </c>
    </row>
    <row r="179" spans="2:9" ht="22.5" x14ac:dyDescent="0.25">
      <c r="B179" s="5" t="s">
        <v>198</v>
      </c>
      <c r="C179" s="5" t="s">
        <v>199</v>
      </c>
      <c r="D179" s="6">
        <v>0</v>
      </c>
      <c r="E179" s="6">
        <v>0</v>
      </c>
      <c r="F179" s="6">
        <f t="shared" si="12"/>
        <v>5814</v>
      </c>
      <c r="G179" s="6">
        <v>0</v>
      </c>
      <c r="H179" s="6">
        <v>5814</v>
      </c>
      <c r="I179" s="6">
        <v>5814</v>
      </c>
    </row>
    <row r="180" spans="2:9" x14ac:dyDescent="0.25">
      <c r="B180" s="5" t="s">
        <v>201</v>
      </c>
      <c r="C180" s="5" t="s">
        <v>202</v>
      </c>
      <c r="D180" s="6">
        <f>D181</f>
        <v>68402430</v>
      </c>
      <c r="E180" s="6">
        <f>E181</f>
        <v>6138750</v>
      </c>
      <c r="F180" s="6">
        <f t="shared" si="12"/>
        <v>2926554</v>
      </c>
      <c r="G180" s="6">
        <f>G181</f>
        <v>41209</v>
      </c>
      <c r="H180" s="6">
        <f>H181</f>
        <v>2885345</v>
      </c>
      <c r="I180" s="6">
        <f>I181</f>
        <v>2898852</v>
      </c>
    </row>
    <row r="181" spans="2:9" ht="22.5" x14ac:dyDescent="0.25">
      <c r="B181" s="5" t="s">
        <v>204</v>
      </c>
      <c r="C181" s="5" t="s">
        <v>205</v>
      </c>
      <c r="D181" s="6">
        <f>D182+D194</f>
        <v>68402430</v>
      </c>
      <c r="E181" s="6">
        <f>E182+E194</f>
        <v>6138750</v>
      </c>
      <c r="F181" s="6">
        <f t="shared" si="12"/>
        <v>2926554</v>
      </c>
      <c r="G181" s="6">
        <f>G182+G194</f>
        <v>41209</v>
      </c>
      <c r="H181" s="6">
        <f>H182+H194</f>
        <v>2885345</v>
      </c>
      <c r="I181" s="6">
        <f>I182+I194</f>
        <v>2898852</v>
      </c>
    </row>
    <row r="182" spans="2:9" ht="96" x14ac:dyDescent="0.25">
      <c r="B182" s="5" t="s">
        <v>207</v>
      </c>
      <c r="C182" s="5" t="s">
        <v>208</v>
      </c>
      <c r="D182" s="6">
        <f>+D183+D184+D185+D186+D189+D192</f>
        <v>63402470</v>
      </c>
      <c r="E182" s="6">
        <f>+E183+E184+E185+E186+E189+E192</f>
        <v>6138750</v>
      </c>
      <c r="F182" s="6">
        <f t="shared" si="12"/>
        <v>2926554</v>
      </c>
      <c r="G182" s="6">
        <f>+G183+G184+G185+G186+G189+G192</f>
        <v>41209</v>
      </c>
      <c r="H182" s="6">
        <f>+H183+H184+H185+H186+H189+H192</f>
        <v>2885345</v>
      </c>
      <c r="I182" s="6">
        <f>+I183+I184+I185+I186+I189+I192</f>
        <v>2898852</v>
      </c>
    </row>
    <row r="183" spans="2:9" ht="22.5" x14ac:dyDescent="0.25">
      <c r="B183" s="5" t="s">
        <v>213</v>
      </c>
      <c r="C183" s="5" t="s">
        <v>214</v>
      </c>
      <c r="D183" s="6">
        <v>6681000</v>
      </c>
      <c r="E183" s="6">
        <v>1681000</v>
      </c>
      <c r="F183" s="6">
        <f t="shared" si="12"/>
        <v>681306</v>
      </c>
      <c r="G183" s="6">
        <v>0</v>
      </c>
      <c r="H183" s="6">
        <v>681306</v>
      </c>
      <c r="I183" s="6">
        <v>681306</v>
      </c>
    </row>
    <row r="184" spans="2:9" ht="54" x14ac:dyDescent="0.25">
      <c r="B184" s="5" t="s">
        <v>219</v>
      </c>
      <c r="C184" s="5" t="s">
        <v>220</v>
      </c>
      <c r="D184" s="6">
        <v>0</v>
      </c>
      <c r="E184" s="6">
        <v>0</v>
      </c>
      <c r="F184" s="6">
        <f t="shared" si="12"/>
        <v>52380</v>
      </c>
      <c r="G184" s="6">
        <v>41209</v>
      </c>
      <c r="H184" s="6">
        <v>11171</v>
      </c>
      <c r="I184" s="6">
        <v>24678</v>
      </c>
    </row>
    <row r="185" spans="2:9" ht="33" x14ac:dyDescent="0.25">
      <c r="B185" s="5" t="s">
        <v>222</v>
      </c>
      <c r="C185" s="5" t="s">
        <v>223</v>
      </c>
      <c r="D185" s="6">
        <v>9000000</v>
      </c>
      <c r="E185" s="6">
        <v>0</v>
      </c>
      <c r="F185" s="6">
        <f t="shared" si="12"/>
        <v>0</v>
      </c>
      <c r="G185" s="6">
        <v>0</v>
      </c>
      <c r="H185" s="6">
        <v>0</v>
      </c>
      <c r="I185" s="6">
        <v>0</v>
      </c>
    </row>
    <row r="186" spans="2:9" ht="33" x14ac:dyDescent="0.25">
      <c r="B186" s="5" t="s">
        <v>225</v>
      </c>
      <c r="C186" s="5" t="s">
        <v>226</v>
      </c>
      <c r="D186" s="6">
        <f>D187+D188</f>
        <v>37140580</v>
      </c>
      <c r="E186" s="6">
        <f>E187+E188</f>
        <v>2856000</v>
      </c>
      <c r="F186" s="6">
        <f t="shared" si="12"/>
        <v>1912334</v>
      </c>
      <c r="G186" s="6">
        <f>G187+G188</f>
        <v>0</v>
      </c>
      <c r="H186" s="6">
        <f>H187+H188</f>
        <v>1912334</v>
      </c>
      <c r="I186" s="6">
        <f>I187+I188</f>
        <v>1912334</v>
      </c>
    </row>
    <row r="187" spans="2:9" x14ac:dyDescent="0.25">
      <c r="B187" s="5" t="s">
        <v>228</v>
      </c>
      <c r="C187" s="5" t="s">
        <v>229</v>
      </c>
      <c r="D187" s="6">
        <v>31261870</v>
      </c>
      <c r="E187" s="6">
        <v>2400000</v>
      </c>
      <c r="F187" s="6">
        <f t="shared" si="12"/>
        <v>1619396</v>
      </c>
      <c r="G187" s="6">
        <v>0</v>
      </c>
      <c r="H187" s="6">
        <v>1619396</v>
      </c>
      <c r="I187" s="6">
        <v>1619396</v>
      </c>
    </row>
    <row r="188" spans="2:9" x14ac:dyDescent="0.25">
      <c r="B188" s="5" t="s">
        <v>231</v>
      </c>
      <c r="C188" s="5" t="s">
        <v>232</v>
      </c>
      <c r="D188" s="6">
        <v>5878710</v>
      </c>
      <c r="E188" s="6">
        <v>456000</v>
      </c>
      <c r="F188" s="6">
        <f t="shared" si="12"/>
        <v>292938</v>
      </c>
      <c r="G188" s="6">
        <v>0</v>
      </c>
      <c r="H188" s="6">
        <v>292938</v>
      </c>
      <c r="I188" s="6">
        <v>292938</v>
      </c>
    </row>
    <row r="189" spans="2:9" ht="22.5" x14ac:dyDescent="0.25">
      <c r="B189" s="5" t="s">
        <v>234</v>
      </c>
      <c r="C189" s="5" t="s">
        <v>235</v>
      </c>
      <c r="D189" s="6">
        <f>D190+D191</f>
        <v>9250140</v>
      </c>
      <c r="E189" s="6">
        <f>E190+E191</f>
        <v>1071000</v>
      </c>
      <c r="F189" s="6">
        <f t="shared" si="12"/>
        <v>280534</v>
      </c>
      <c r="G189" s="6">
        <f>G190+G191</f>
        <v>0</v>
      </c>
      <c r="H189" s="6">
        <f>H190+H191</f>
        <v>280534</v>
      </c>
      <c r="I189" s="6">
        <f>I190+I191</f>
        <v>280534</v>
      </c>
    </row>
    <row r="190" spans="2:9" x14ac:dyDescent="0.25">
      <c r="B190" s="5" t="s">
        <v>237</v>
      </c>
      <c r="C190" s="5" t="s">
        <v>238</v>
      </c>
      <c r="D190" s="6">
        <v>7773220</v>
      </c>
      <c r="E190" s="6">
        <v>900000</v>
      </c>
      <c r="F190" s="6">
        <f t="shared" si="12"/>
        <v>235743</v>
      </c>
      <c r="G190" s="6">
        <v>0</v>
      </c>
      <c r="H190" s="6">
        <v>235743</v>
      </c>
      <c r="I190" s="6">
        <v>235743</v>
      </c>
    </row>
    <row r="191" spans="2:9" x14ac:dyDescent="0.25">
      <c r="B191" s="5" t="s">
        <v>231</v>
      </c>
      <c r="C191" s="5" t="s">
        <v>240</v>
      </c>
      <c r="D191" s="6">
        <v>1476920</v>
      </c>
      <c r="E191" s="6">
        <v>171000</v>
      </c>
      <c r="F191" s="6">
        <f t="shared" si="12"/>
        <v>44791</v>
      </c>
      <c r="G191" s="6">
        <v>0</v>
      </c>
      <c r="H191" s="6">
        <v>44791</v>
      </c>
      <c r="I191" s="6">
        <v>44791</v>
      </c>
    </row>
    <row r="192" spans="2:9" ht="54" x14ac:dyDescent="0.25">
      <c r="B192" s="5" t="s">
        <v>242</v>
      </c>
      <c r="C192" s="5" t="s">
        <v>243</v>
      </c>
      <c r="D192" s="6">
        <f>+D193</f>
        <v>1330750</v>
      </c>
      <c r="E192" s="6">
        <f>+E193</f>
        <v>530750</v>
      </c>
      <c r="F192" s="6">
        <f t="shared" si="12"/>
        <v>0</v>
      </c>
      <c r="G192" s="6">
        <f>+G193</f>
        <v>0</v>
      </c>
      <c r="H192" s="6">
        <f>+H193</f>
        <v>0</v>
      </c>
      <c r="I192" s="6">
        <f>+I193</f>
        <v>0</v>
      </c>
    </row>
    <row r="193" spans="1:20" ht="43.5" x14ac:dyDescent="0.25">
      <c r="B193" s="5" t="s">
        <v>245</v>
      </c>
      <c r="C193" s="5" t="s">
        <v>246</v>
      </c>
      <c r="D193" s="6">
        <v>1330750</v>
      </c>
      <c r="E193" s="6">
        <v>530750</v>
      </c>
      <c r="F193" s="6">
        <f t="shared" si="12"/>
        <v>0</v>
      </c>
      <c r="G193" s="6">
        <v>0</v>
      </c>
      <c r="H193" s="6">
        <v>0</v>
      </c>
      <c r="I193" s="6">
        <v>0</v>
      </c>
    </row>
    <row r="194" spans="1:20" ht="33" x14ac:dyDescent="0.25">
      <c r="B194" s="5" t="s">
        <v>248</v>
      </c>
      <c r="C194" s="5" t="s">
        <v>249</v>
      </c>
      <c r="D194" s="6">
        <f>+D195</f>
        <v>4999960</v>
      </c>
      <c r="E194" s="6">
        <f>+E195</f>
        <v>0</v>
      </c>
      <c r="F194" s="6">
        <f t="shared" si="12"/>
        <v>0</v>
      </c>
      <c r="G194" s="6">
        <f>+G195</f>
        <v>0</v>
      </c>
      <c r="H194" s="6">
        <f>+H195</f>
        <v>0</v>
      </c>
      <c r="I194" s="6">
        <f>+I195</f>
        <v>0</v>
      </c>
    </row>
    <row r="195" spans="1:20" ht="43.5" x14ac:dyDescent="0.25">
      <c r="B195" s="5" t="s">
        <v>251</v>
      </c>
      <c r="C195" s="5" t="s">
        <v>252</v>
      </c>
      <c r="D195" s="6">
        <v>4999960</v>
      </c>
      <c r="E195" s="6">
        <v>0</v>
      </c>
      <c r="F195" s="6">
        <f t="shared" si="12"/>
        <v>0</v>
      </c>
      <c r="G195" s="6">
        <v>0</v>
      </c>
      <c r="H195" s="6">
        <v>0</v>
      </c>
      <c r="I195" s="6">
        <v>0</v>
      </c>
    </row>
    <row r="196" spans="1:20" ht="43.5" x14ac:dyDescent="0.25">
      <c r="B196" s="5" t="s">
        <v>254</v>
      </c>
      <c r="C196" s="5" t="s">
        <v>255</v>
      </c>
      <c r="D196" s="6">
        <f>+D197</f>
        <v>8686550</v>
      </c>
      <c r="E196" s="6">
        <f>+E197</f>
        <v>3186550</v>
      </c>
      <c r="F196" s="6">
        <f t="shared" si="12"/>
        <v>0</v>
      </c>
      <c r="G196" s="6">
        <f>+G197</f>
        <v>0</v>
      </c>
      <c r="H196" s="6">
        <f>+H197</f>
        <v>0</v>
      </c>
      <c r="I196" s="6">
        <f>+I197</f>
        <v>0</v>
      </c>
    </row>
    <row r="197" spans="1:20" ht="22.5" x14ac:dyDescent="0.25">
      <c r="B197" s="5" t="s">
        <v>257</v>
      </c>
      <c r="C197" s="5" t="s">
        <v>258</v>
      </c>
      <c r="D197" s="6">
        <f>D198</f>
        <v>8686550</v>
      </c>
      <c r="E197" s="6">
        <f>E198</f>
        <v>3186550</v>
      </c>
      <c r="F197" s="6">
        <f t="shared" si="12"/>
        <v>0</v>
      </c>
      <c r="G197" s="6">
        <f>G198</f>
        <v>0</v>
      </c>
      <c r="H197" s="6">
        <f>H198</f>
        <v>0</v>
      </c>
      <c r="I197" s="6">
        <f>I198</f>
        <v>0</v>
      </c>
    </row>
    <row r="198" spans="1:20" ht="22.5" x14ac:dyDescent="0.25">
      <c r="B198" s="5" t="s">
        <v>260</v>
      </c>
      <c r="C198" s="5" t="s">
        <v>261</v>
      </c>
      <c r="D198" s="6">
        <v>8686550</v>
      </c>
      <c r="E198" s="6">
        <v>3186550</v>
      </c>
      <c r="F198" s="6">
        <f t="shared" si="12"/>
        <v>0</v>
      </c>
      <c r="G198" s="6">
        <v>0</v>
      </c>
      <c r="H198" s="6">
        <v>0</v>
      </c>
      <c r="I198" s="6">
        <v>0</v>
      </c>
    </row>
    <row r="199" spans="1:20" ht="33" x14ac:dyDescent="0.25">
      <c r="A199" s="7"/>
      <c r="B199" s="5" t="s">
        <v>263</v>
      </c>
      <c r="C199" s="5" t="s">
        <v>264</v>
      </c>
      <c r="D199" s="6">
        <f>D200+D203</f>
        <v>62000</v>
      </c>
      <c r="E199" s="6">
        <f>E200+E203</f>
        <v>62000</v>
      </c>
      <c r="F199" s="6">
        <f t="shared" si="12"/>
        <v>2397320</v>
      </c>
      <c r="G199" s="6">
        <f>G200+G203</f>
        <v>259384</v>
      </c>
      <c r="H199" s="6">
        <f>H200+H203</f>
        <v>2137936</v>
      </c>
      <c r="I199" s="6">
        <f>I200+I203</f>
        <v>165866</v>
      </c>
      <c r="J199" s="7"/>
      <c r="K199" s="7"/>
      <c r="L199" s="7"/>
      <c r="Q199" s="7"/>
      <c r="R199" s="7"/>
      <c r="S199" s="7"/>
      <c r="T199" s="7"/>
    </row>
    <row r="200" spans="1:20" ht="22.5" x14ac:dyDescent="0.25">
      <c r="B200" s="5" t="s">
        <v>266</v>
      </c>
      <c r="C200" s="5" t="s">
        <v>267</v>
      </c>
      <c r="D200" s="6">
        <f>D201+D202</f>
        <v>62000</v>
      </c>
      <c r="E200" s="6">
        <f>E201+E202</f>
        <v>62000</v>
      </c>
      <c r="F200" s="6">
        <f t="shared" si="12"/>
        <v>2281541</v>
      </c>
      <c r="G200" s="6">
        <f>G201+G202</f>
        <v>191024</v>
      </c>
      <c r="H200" s="6">
        <f>H201+H202</f>
        <v>2090517</v>
      </c>
      <c r="I200" s="6">
        <f>I201+I202</f>
        <v>191024</v>
      </c>
    </row>
    <row r="201" spans="1:20" ht="22.5" x14ac:dyDescent="0.25">
      <c r="B201" s="5" t="s">
        <v>269</v>
      </c>
      <c r="C201" s="5" t="s">
        <v>270</v>
      </c>
      <c r="D201" s="6">
        <v>0</v>
      </c>
      <c r="E201" s="6">
        <v>0</v>
      </c>
      <c r="F201" s="6">
        <f t="shared" si="12"/>
        <v>191024</v>
      </c>
      <c r="G201" s="6">
        <v>191024</v>
      </c>
      <c r="H201" s="6">
        <v>0</v>
      </c>
      <c r="I201" s="6">
        <v>0</v>
      </c>
    </row>
    <row r="202" spans="1:20" ht="22.5" x14ac:dyDescent="0.25">
      <c r="B202" s="5" t="s">
        <v>272</v>
      </c>
      <c r="C202" s="5" t="s">
        <v>273</v>
      </c>
      <c r="D202" s="6">
        <v>62000</v>
      </c>
      <c r="E202" s="6">
        <v>62000</v>
      </c>
      <c r="F202" s="6">
        <f t="shared" si="12"/>
        <v>2090517</v>
      </c>
      <c r="G202" s="6">
        <v>0</v>
      </c>
      <c r="H202" s="6">
        <v>2090517</v>
      </c>
      <c r="I202" s="6">
        <v>191024</v>
      </c>
    </row>
    <row r="203" spans="1:20" x14ac:dyDescent="0.25">
      <c r="B203" s="5" t="s">
        <v>275</v>
      </c>
      <c r="C203" s="5" t="s">
        <v>276</v>
      </c>
      <c r="D203" s="6">
        <f>D204+D205</f>
        <v>0</v>
      </c>
      <c r="E203" s="6">
        <f>E204+E205</f>
        <v>0</v>
      </c>
      <c r="F203" s="6">
        <f t="shared" si="12"/>
        <v>115779</v>
      </c>
      <c r="G203" s="6">
        <f>G204+G205</f>
        <v>68360</v>
      </c>
      <c r="H203" s="6">
        <f>H204+H205</f>
        <v>47419</v>
      </c>
      <c r="I203" s="6">
        <f>I204+I205</f>
        <v>-25158</v>
      </c>
    </row>
    <row r="204" spans="1:20" ht="22.5" x14ac:dyDescent="0.25">
      <c r="B204" s="5" t="s">
        <v>269</v>
      </c>
      <c r="C204" s="5" t="s">
        <v>278</v>
      </c>
      <c r="D204" s="6">
        <v>0</v>
      </c>
      <c r="E204" s="6">
        <v>0</v>
      </c>
      <c r="F204" s="6">
        <f t="shared" si="12"/>
        <v>68360</v>
      </c>
      <c r="G204" s="6">
        <v>68360</v>
      </c>
      <c r="H204" s="6">
        <v>0</v>
      </c>
      <c r="I204" s="6">
        <v>-72577</v>
      </c>
    </row>
    <row r="205" spans="1:20" ht="22.5" x14ac:dyDescent="0.25">
      <c r="B205" s="5" t="s">
        <v>272</v>
      </c>
      <c r="C205" s="5" t="s">
        <v>280</v>
      </c>
      <c r="D205" s="6">
        <v>0</v>
      </c>
      <c r="E205" s="6">
        <v>0</v>
      </c>
      <c r="F205" s="6">
        <f t="shared" si="12"/>
        <v>47419</v>
      </c>
      <c r="G205" s="6">
        <v>0</v>
      </c>
      <c r="H205" s="6">
        <v>47419</v>
      </c>
      <c r="I205" s="6">
        <v>47419</v>
      </c>
    </row>
    <row r="207" spans="1:20" x14ac:dyDescent="0.25">
      <c r="B207" s="8" t="s">
        <v>330</v>
      </c>
      <c r="C207" s="9"/>
      <c r="D207" s="9" t="s">
        <v>331</v>
      </c>
    </row>
    <row r="208" spans="1:20" x14ac:dyDescent="0.25">
      <c r="B208" s="8" t="s">
        <v>332</v>
      </c>
      <c r="C208" s="9"/>
      <c r="D208" s="9" t="s">
        <v>333</v>
      </c>
    </row>
    <row r="209" spans="2:4" x14ac:dyDescent="0.25">
      <c r="B209" s="9"/>
      <c r="C209" s="9"/>
      <c r="D209" s="9"/>
    </row>
    <row r="210" spans="2:4" x14ac:dyDescent="0.25">
      <c r="B210" s="9"/>
      <c r="C210" s="9"/>
      <c r="D210" s="9"/>
    </row>
    <row r="211" spans="2:4" x14ac:dyDescent="0.25">
      <c r="B211" s="9"/>
      <c r="C211" s="9"/>
      <c r="D211" s="9"/>
    </row>
    <row r="212" spans="2:4" x14ac:dyDescent="0.25">
      <c r="B212" s="9"/>
      <c r="C212" s="9" t="s">
        <v>334</v>
      </c>
      <c r="D212" s="9"/>
    </row>
    <row r="213" spans="2:4" x14ac:dyDescent="0.25">
      <c r="B213" s="9"/>
      <c r="C213" s="9"/>
      <c r="D213" s="9"/>
    </row>
    <row r="214" spans="2:4" x14ac:dyDescent="0.25">
      <c r="B214" s="9"/>
      <c r="C214" s="9"/>
      <c r="D214" s="9"/>
    </row>
    <row r="215" spans="2:4" x14ac:dyDescent="0.25">
      <c r="B215" s="9" t="s">
        <v>335</v>
      </c>
      <c r="C215" s="9"/>
      <c r="D215" s="9" t="s">
        <v>336</v>
      </c>
    </row>
    <row r="216" spans="2:4" x14ac:dyDescent="0.25">
      <c r="B216" s="9"/>
      <c r="C216" s="9"/>
      <c r="D216" s="9" t="s">
        <v>337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102:J102"/>
    <mergeCell ref="B167:I167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9CAA-5439-4DCE-A599-17F7B7A09D45}">
  <dimension ref="A1:T145"/>
  <sheetViews>
    <sheetView topLeftCell="A63" workbookViewId="0">
      <selection activeCell="B12" sqref="B12:I71"/>
    </sheetView>
  </sheetViews>
  <sheetFormatPr defaultRowHeight="15" x14ac:dyDescent="0.25"/>
  <cols>
    <col min="1" max="1" width="4.28515625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286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287</v>
      </c>
      <c r="C12" s="5" t="s">
        <v>22</v>
      </c>
      <c r="D12" s="6">
        <f>D13+D67</f>
        <v>45420830</v>
      </c>
      <c r="E12" s="6">
        <f>E13+E67</f>
        <v>16599960</v>
      </c>
      <c r="F12" s="6">
        <f t="shared" ref="F12:F43" si="0">G12+H12</f>
        <v>30211886</v>
      </c>
      <c r="G12" s="6">
        <f>G13+G67</f>
        <v>8929412</v>
      </c>
      <c r="H12" s="6">
        <f>H13+H67</f>
        <v>21282474</v>
      </c>
      <c r="I12" s="6">
        <f>I13+I67</f>
        <v>16402254</v>
      </c>
      <c r="J12" s="6">
        <f>J13+J67</f>
        <v>1018314</v>
      </c>
      <c r="K12" s="6">
        <f t="shared" ref="K12:K43" si="1">F12-I12-J12</f>
        <v>12791318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>D14+D49</f>
        <v>44090830</v>
      </c>
      <c r="E13" s="6">
        <f>E14+E49</f>
        <v>16239960</v>
      </c>
      <c r="F13" s="6">
        <f t="shared" si="0"/>
        <v>29890455</v>
      </c>
      <c r="G13" s="6">
        <f>G14+G49</f>
        <v>8929412</v>
      </c>
      <c r="H13" s="6">
        <f>H14+H49</f>
        <v>20961043</v>
      </c>
      <c r="I13" s="6">
        <f>I14+I49</f>
        <v>16174343</v>
      </c>
      <c r="J13" s="6">
        <f>J14+J49</f>
        <v>1017793</v>
      </c>
      <c r="K13" s="6">
        <f t="shared" si="1"/>
        <v>12698319</v>
      </c>
    </row>
    <row r="14" spans="1:11" s="2" customFormat="1" ht="22.5" x14ac:dyDescent="0.25">
      <c r="A14" s="5" t="s">
        <v>26</v>
      </c>
      <c r="B14" s="5" t="s">
        <v>30</v>
      </c>
      <c r="C14" s="5" t="s">
        <v>31</v>
      </c>
      <c r="D14" s="6">
        <f>D15+D23+D34+D46</f>
        <v>41665000</v>
      </c>
      <c r="E14" s="6">
        <f>E15+E23+E34+E46</f>
        <v>15440000</v>
      </c>
      <c r="F14" s="6">
        <f t="shared" si="0"/>
        <v>20848658</v>
      </c>
      <c r="G14" s="6">
        <f>G15+G23+G34+G46</f>
        <v>3472783</v>
      </c>
      <c r="H14" s="6">
        <f>H15+H23+H34+H46</f>
        <v>17375875</v>
      </c>
      <c r="I14" s="6">
        <f>I15+I23+I34+I46</f>
        <v>14180239</v>
      </c>
      <c r="J14" s="6">
        <f>J15+J23+J34+J46</f>
        <v>882209</v>
      </c>
      <c r="K14" s="6">
        <f t="shared" si="1"/>
        <v>5786210</v>
      </c>
    </row>
    <row r="15" spans="1:11" s="2" customFormat="1" ht="22.5" x14ac:dyDescent="0.25">
      <c r="A15" s="5" t="s">
        <v>29</v>
      </c>
      <c r="B15" s="5" t="s">
        <v>33</v>
      </c>
      <c r="C15" s="5" t="s">
        <v>34</v>
      </c>
      <c r="D15" s="6">
        <f>+D16</f>
        <v>16450000</v>
      </c>
      <c r="E15" s="6">
        <f>+E16</f>
        <v>5464000</v>
      </c>
      <c r="F15" s="6">
        <f t="shared" si="0"/>
        <v>3980691</v>
      </c>
      <c r="G15" s="6">
        <f>+G16</f>
        <v>0</v>
      </c>
      <c r="H15" s="6">
        <f>+H16</f>
        <v>3980691</v>
      </c>
      <c r="I15" s="6">
        <f>+I16</f>
        <v>3980691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288</v>
      </c>
      <c r="B16" s="5" t="s">
        <v>36</v>
      </c>
      <c r="C16" s="5" t="s">
        <v>37</v>
      </c>
      <c r="D16" s="6">
        <f>D17+D19</f>
        <v>16450000</v>
      </c>
      <c r="E16" s="6">
        <f>E17+E19</f>
        <v>5464000</v>
      </c>
      <c r="F16" s="6">
        <f t="shared" si="0"/>
        <v>3980691</v>
      </c>
      <c r="G16" s="6">
        <f>G17+G19</f>
        <v>0</v>
      </c>
      <c r="H16" s="6">
        <f>H17+H19</f>
        <v>3980691</v>
      </c>
      <c r="I16" s="6">
        <f>I17+I19</f>
        <v>3980691</v>
      </c>
      <c r="J16" s="6">
        <f>J17+J19</f>
        <v>0</v>
      </c>
      <c r="K16" s="6">
        <f t="shared" si="1"/>
        <v>0</v>
      </c>
    </row>
    <row r="17" spans="1:11" s="2" customFormat="1" x14ac:dyDescent="0.25">
      <c r="A17" s="5" t="s">
        <v>35</v>
      </c>
      <c r="B17" s="5" t="s">
        <v>39</v>
      </c>
      <c r="C17" s="5" t="s">
        <v>40</v>
      </c>
      <c r="D17" s="6">
        <f>+D18</f>
        <v>200000</v>
      </c>
      <c r="E17" s="6">
        <f>+E18</f>
        <v>75000</v>
      </c>
      <c r="F17" s="6">
        <f t="shared" si="0"/>
        <v>64100</v>
      </c>
      <c r="G17" s="6">
        <f>+G18</f>
        <v>0</v>
      </c>
      <c r="H17" s="6">
        <f>+H18</f>
        <v>64100</v>
      </c>
      <c r="I17" s="6">
        <f>+I18</f>
        <v>64100</v>
      </c>
      <c r="J17" s="6">
        <f>+J18</f>
        <v>0</v>
      </c>
      <c r="K17" s="6">
        <f t="shared" si="1"/>
        <v>0</v>
      </c>
    </row>
    <row r="18" spans="1:11" s="2" customFormat="1" ht="22.5" x14ac:dyDescent="0.25">
      <c r="A18" s="5" t="s">
        <v>289</v>
      </c>
      <c r="B18" s="5" t="s">
        <v>42</v>
      </c>
      <c r="C18" s="5" t="s">
        <v>43</v>
      </c>
      <c r="D18" s="6">
        <v>200000</v>
      </c>
      <c r="E18" s="6">
        <v>75000</v>
      </c>
      <c r="F18" s="6">
        <f t="shared" si="0"/>
        <v>64100</v>
      </c>
      <c r="G18" s="6">
        <v>0</v>
      </c>
      <c r="H18" s="6">
        <v>64100</v>
      </c>
      <c r="I18" s="6">
        <v>64100</v>
      </c>
      <c r="J18" s="6"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45</v>
      </c>
      <c r="C19" s="5" t="s">
        <v>46</v>
      </c>
      <c r="D19" s="6">
        <f>D20+D21+D22</f>
        <v>16250000</v>
      </c>
      <c r="E19" s="6">
        <f>E20+E21+E22</f>
        <v>5389000</v>
      </c>
      <c r="F19" s="6">
        <f t="shared" si="0"/>
        <v>3916591</v>
      </c>
      <c r="G19" s="6">
        <f>G20+G21+G22</f>
        <v>0</v>
      </c>
      <c r="H19" s="6">
        <f>H20+H21+H22</f>
        <v>3916591</v>
      </c>
      <c r="I19" s="6">
        <f>I20+I21+I22</f>
        <v>3916591</v>
      </c>
      <c r="J19" s="6">
        <f>J20+J21+J22</f>
        <v>0</v>
      </c>
      <c r="K19" s="6">
        <f t="shared" si="1"/>
        <v>0</v>
      </c>
    </row>
    <row r="20" spans="1:11" s="2" customFormat="1" x14ac:dyDescent="0.25">
      <c r="A20" s="5" t="s">
        <v>44</v>
      </c>
      <c r="B20" s="5" t="s">
        <v>48</v>
      </c>
      <c r="C20" s="5" t="s">
        <v>49</v>
      </c>
      <c r="D20" s="6">
        <v>14239000</v>
      </c>
      <c r="E20" s="6">
        <v>4739000</v>
      </c>
      <c r="F20" s="6">
        <f t="shared" si="0"/>
        <v>3392569</v>
      </c>
      <c r="G20" s="6">
        <v>0</v>
      </c>
      <c r="H20" s="6">
        <v>3392569</v>
      </c>
      <c r="I20" s="6">
        <v>3392569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47</v>
      </c>
      <c r="B21" s="5" t="s">
        <v>51</v>
      </c>
      <c r="C21" s="5" t="s">
        <v>52</v>
      </c>
      <c r="D21" s="6">
        <v>711000</v>
      </c>
      <c r="E21" s="6">
        <v>200000</v>
      </c>
      <c r="F21" s="6">
        <f t="shared" si="0"/>
        <v>196183</v>
      </c>
      <c r="G21" s="6">
        <v>0</v>
      </c>
      <c r="H21" s="6">
        <v>196183</v>
      </c>
      <c r="I21" s="6">
        <v>196183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54</v>
      </c>
      <c r="C22" s="5" t="s">
        <v>55</v>
      </c>
      <c r="D22" s="6">
        <v>1300000</v>
      </c>
      <c r="E22" s="6">
        <v>450000</v>
      </c>
      <c r="F22" s="6">
        <f t="shared" si="0"/>
        <v>327839</v>
      </c>
      <c r="G22" s="6">
        <v>0</v>
      </c>
      <c r="H22" s="6">
        <v>327839</v>
      </c>
      <c r="I22" s="6">
        <v>327839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290</v>
      </c>
      <c r="B23" s="5" t="s">
        <v>57</v>
      </c>
      <c r="C23" s="5" t="s">
        <v>58</v>
      </c>
      <c r="D23" s="6">
        <f>D24</f>
        <v>5730000</v>
      </c>
      <c r="E23" s="6">
        <f>E24</f>
        <v>3063000</v>
      </c>
      <c r="F23" s="6">
        <f t="shared" si="0"/>
        <v>8721252</v>
      </c>
      <c r="G23" s="6">
        <f>G24</f>
        <v>2720348</v>
      </c>
      <c r="H23" s="6">
        <f>H24</f>
        <v>6000904</v>
      </c>
      <c r="I23" s="6">
        <f>I24</f>
        <v>3849158</v>
      </c>
      <c r="J23" s="6">
        <f>J24</f>
        <v>566717</v>
      </c>
      <c r="K23" s="6">
        <f t="shared" si="1"/>
        <v>4305377</v>
      </c>
    </row>
    <row r="24" spans="1:11" s="2" customFormat="1" ht="22.5" x14ac:dyDescent="0.25">
      <c r="A24" s="5" t="s">
        <v>56</v>
      </c>
      <c r="B24" s="5" t="s">
        <v>60</v>
      </c>
      <c r="C24" s="5" t="s">
        <v>61</v>
      </c>
      <c r="D24" s="6">
        <f>D25+D28+D32+D33</f>
        <v>5730000</v>
      </c>
      <c r="E24" s="6">
        <f>E25+E28+E32+E33</f>
        <v>3063000</v>
      </c>
      <c r="F24" s="6">
        <f t="shared" si="0"/>
        <v>8721252</v>
      </c>
      <c r="G24" s="6">
        <f>G25+G28+G32+G33</f>
        <v>2720348</v>
      </c>
      <c r="H24" s="6">
        <f>H25+H28+H32+H33</f>
        <v>6000904</v>
      </c>
      <c r="I24" s="6">
        <f>I25+I28+I32+I33</f>
        <v>3849158</v>
      </c>
      <c r="J24" s="6">
        <f>J25+J28+J32+J33</f>
        <v>566717</v>
      </c>
      <c r="K24" s="6">
        <f t="shared" si="1"/>
        <v>4305377</v>
      </c>
    </row>
    <row r="25" spans="1:11" s="2" customFormat="1" ht="22.5" x14ac:dyDescent="0.25">
      <c r="A25" s="5" t="s">
        <v>59</v>
      </c>
      <c r="B25" s="5" t="s">
        <v>63</v>
      </c>
      <c r="C25" s="5" t="s">
        <v>64</v>
      </c>
      <c r="D25" s="6">
        <f>D26+D27</f>
        <v>3780000</v>
      </c>
      <c r="E25" s="6">
        <f>E26+E27</f>
        <v>2000000</v>
      </c>
      <c r="F25" s="6">
        <f t="shared" si="0"/>
        <v>6368398</v>
      </c>
      <c r="G25" s="6">
        <f>G26+G27</f>
        <v>2121069</v>
      </c>
      <c r="H25" s="6">
        <f>H26+H27</f>
        <v>4247329</v>
      </c>
      <c r="I25" s="6">
        <f>I26+I27</f>
        <v>2709606</v>
      </c>
      <c r="J25" s="6">
        <f>J26+J27</f>
        <v>374709</v>
      </c>
      <c r="K25" s="6">
        <f t="shared" si="1"/>
        <v>3284083</v>
      </c>
    </row>
    <row r="26" spans="1:11" s="2" customFormat="1" x14ac:dyDescent="0.25">
      <c r="A26" s="5" t="s">
        <v>62</v>
      </c>
      <c r="B26" s="5" t="s">
        <v>66</v>
      </c>
      <c r="C26" s="5" t="s">
        <v>67</v>
      </c>
      <c r="D26" s="6">
        <v>1680000</v>
      </c>
      <c r="E26" s="6">
        <v>900000</v>
      </c>
      <c r="F26" s="6">
        <f t="shared" si="0"/>
        <v>2026946</v>
      </c>
      <c r="G26" s="6">
        <v>318444</v>
      </c>
      <c r="H26" s="6">
        <v>1708502</v>
      </c>
      <c r="I26" s="6">
        <v>1098691</v>
      </c>
      <c r="J26" s="6">
        <v>240161</v>
      </c>
      <c r="K26" s="6">
        <f t="shared" si="1"/>
        <v>688094</v>
      </c>
    </row>
    <row r="27" spans="1:11" s="2" customFormat="1" x14ac:dyDescent="0.25">
      <c r="A27" s="5" t="s">
        <v>65</v>
      </c>
      <c r="B27" s="5" t="s">
        <v>69</v>
      </c>
      <c r="C27" s="5" t="s">
        <v>70</v>
      </c>
      <c r="D27" s="6">
        <v>2100000</v>
      </c>
      <c r="E27" s="6">
        <v>1100000</v>
      </c>
      <c r="F27" s="6">
        <f t="shared" si="0"/>
        <v>4341452</v>
      </c>
      <c r="G27" s="6">
        <v>1802625</v>
      </c>
      <c r="H27" s="6">
        <v>2538827</v>
      </c>
      <c r="I27" s="6">
        <v>1610915</v>
      </c>
      <c r="J27" s="6">
        <v>134548</v>
      </c>
      <c r="K27" s="6">
        <f t="shared" si="1"/>
        <v>2595989</v>
      </c>
    </row>
    <row r="28" spans="1:11" s="2" customFormat="1" ht="22.5" x14ac:dyDescent="0.25">
      <c r="A28" s="5" t="s">
        <v>68</v>
      </c>
      <c r="B28" s="5" t="s">
        <v>72</v>
      </c>
      <c r="C28" s="5" t="s">
        <v>73</v>
      </c>
      <c r="D28" s="6">
        <f>D29+D30+D31</f>
        <v>1560000</v>
      </c>
      <c r="E28" s="6">
        <f>E29+E30+E31</f>
        <v>833000</v>
      </c>
      <c r="F28" s="6">
        <f t="shared" si="0"/>
        <v>2004484</v>
      </c>
      <c r="G28" s="6">
        <f>G29+G30+G31</f>
        <v>494773</v>
      </c>
      <c r="H28" s="6">
        <f>H29+H30+H31</f>
        <v>1509711</v>
      </c>
      <c r="I28" s="6">
        <f>I29+I30+I31</f>
        <v>981523</v>
      </c>
      <c r="J28" s="6">
        <f>J29+J30+J31</f>
        <v>177588</v>
      </c>
      <c r="K28" s="6">
        <f t="shared" si="1"/>
        <v>845373</v>
      </c>
    </row>
    <row r="29" spans="1:11" s="2" customFormat="1" ht="22.5" x14ac:dyDescent="0.25">
      <c r="A29" s="5" t="s">
        <v>71</v>
      </c>
      <c r="B29" s="5" t="s">
        <v>75</v>
      </c>
      <c r="C29" s="5" t="s">
        <v>76</v>
      </c>
      <c r="D29" s="6">
        <v>1000000</v>
      </c>
      <c r="E29" s="6">
        <v>563000</v>
      </c>
      <c r="F29" s="6">
        <f t="shared" si="0"/>
        <v>1126672</v>
      </c>
      <c r="G29" s="6">
        <v>188343</v>
      </c>
      <c r="H29" s="6">
        <v>938329</v>
      </c>
      <c r="I29" s="6">
        <v>616030</v>
      </c>
      <c r="J29" s="6">
        <v>117184</v>
      </c>
      <c r="K29" s="6">
        <f t="shared" si="1"/>
        <v>393458</v>
      </c>
    </row>
    <row r="30" spans="1:11" s="2" customFormat="1" ht="22.5" x14ac:dyDescent="0.25">
      <c r="A30" s="5" t="s">
        <v>74</v>
      </c>
      <c r="B30" s="5" t="s">
        <v>78</v>
      </c>
      <c r="C30" s="5" t="s">
        <v>79</v>
      </c>
      <c r="D30" s="6">
        <v>220000</v>
      </c>
      <c r="E30" s="6">
        <v>70000</v>
      </c>
      <c r="F30" s="6">
        <f t="shared" si="0"/>
        <v>469868</v>
      </c>
      <c r="G30" s="6">
        <v>214174</v>
      </c>
      <c r="H30" s="6">
        <v>255694</v>
      </c>
      <c r="I30" s="6">
        <v>157037</v>
      </c>
      <c r="J30" s="6">
        <v>27969</v>
      </c>
      <c r="K30" s="6">
        <f t="shared" si="1"/>
        <v>284862</v>
      </c>
    </row>
    <row r="31" spans="1:11" s="2" customFormat="1" x14ac:dyDescent="0.25">
      <c r="A31" s="5" t="s">
        <v>77</v>
      </c>
      <c r="B31" s="5" t="s">
        <v>81</v>
      </c>
      <c r="C31" s="5" t="s">
        <v>82</v>
      </c>
      <c r="D31" s="6">
        <v>340000</v>
      </c>
      <c r="E31" s="6">
        <v>200000</v>
      </c>
      <c r="F31" s="6">
        <f t="shared" si="0"/>
        <v>407944</v>
      </c>
      <c r="G31" s="6">
        <v>92256</v>
      </c>
      <c r="H31" s="6">
        <v>315688</v>
      </c>
      <c r="I31" s="6">
        <v>208456</v>
      </c>
      <c r="J31" s="6">
        <v>32435</v>
      </c>
      <c r="K31" s="6">
        <f t="shared" si="1"/>
        <v>167053</v>
      </c>
    </row>
    <row r="32" spans="1:11" s="2" customFormat="1" x14ac:dyDescent="0.25">
      <c r="A32" s="5" t="s">
        <v>80</v>
      </c>
      <c r="B32" s="5" t="s">
        <v>84</v>
      </c>
      <c r="C32" s="5" t="s">
        <v>85</v>
      </c>
      <c r="D32" s="6">
        <v>195000</v>
      </c>
      <c r="E32" s="6">
        <v>105000</v>
      </c>
      <c r="F32" s="6">
        <f t="shared" si="0"/>
        <v>108512</v>
      </c>
      <c r="G32" s="6">
        <v>55837</v>
      </c>
      <c r="H32" s="6">
        <v>52675</v>
      </c>
      <c r="I32" s="6">
        <v>46935</v>
      </c>
      <c r="J32" s="6">
        <v>1600</v>
      </c>
      <c r="K32" s="6">
        <f t="shared" si="1"/>
        <v>59977</v>
      </c>
    </row>
    <row r="33" spans="1:11" s="2" customFormat="1" x14ac:dyDescent="0.25">
      <c r="A33" s="5" t="s">
        <v>83</v>
      </c>
      <c r="B33" s="5" t="s">
        <v>87</v>
      </c>
      <c r="C33" s="5" t="s">
        <v>88</v>
      </c>
      <c r="D33" s="6">
        <v>195000</v>
      </c>
      <c r="E33" s="6">
        <v>125000</v>
      </c>
      <c r="F33" s="6">
        <f t="shared" si="0"/>
        <v>239858</v>
      </c>
      <c r="G33" s="6">
        <v>48669</v>
      </c>
      <c r="H33" s="6">
        <v>191189</v>
      </c>
      <c r="I33" s="6">
        <v>111094</v>
      </c>
      <c r="J33" s="6">
        <v>12820</v>
      </c>
      <c r="K33" s="6">
        <f t="shared" si="1"/>
        <v>115944</v>
      </c>
    </row>
    <row r="34" spans="1:11" s="2" customFormat="1" ht="22.5" x14ac:dyDescent="0.25">
      <c r="A34" s="5" t="s">
        <v>86</v>
      </c>
      <c r="B34" s="5" t="s">
        <v>90</v>
      </c>
      <c r="C34" s="5" t="s">
        <v>91</v>
      </c>
      <c r="D34" s="6">
        <f>D35+D38+D40</f>
        <v>19485000</v>
      </c>
      <c r="E34" s="6">
        <f>E35+E38+E40</f>
        <v>6913000</v>
      </c>
      <c r="F34" s="6">
        <f t="shared" si="0"/>
        <v>8146185</v>
      </c>
      <c r="G34" s="6">
        <f>G35+G38+G40</f>
        <v>751925</v>
      </c>
      <c r="H34" s="6">
        <f>H35+H38+H40</f>
        <v>7394260</v>
      </c>
      <c r="I34" s="6">
        <f>I35+I38+I40</f>
        <v>6350383</v>
      </c>
      <c r="J34" s="6">
        <f>J35+J38+J40</f>
        <v>315478</v>
      </c>
      <c r="K34" s="6">
        <f t="shared" si="1"/>
        <v>1480324</v>
      </c>
    </row>
    <row r="35" spans="1:11" s="2" customFormat="1" ht="22.5" x14ac:dyDescent="0.25">
      <c r="A35" s="5" t="s">
        <v>89</v>
      </c>
      <c r="B35" s="5" t="s">
        <v>93</v>
      </c>
      <c r="C35" s="5" t="s">
        <v>94</v>
      </c>
      <c r="D35" s="6">
        <f>+D36+D37</f>
        <v>16971000</v>
      </c>
      <c r="E35" s="6">
        <f>+E36+E37</f>
        <v>5542000</v>
      </c>
      <c r="F35" s="6">
        <f t="shared" si="0"/>
        <v>5092950</v>
      </c>
      <c r="G35" s="6">
        <f>+G36+G37</f>
        <v>0</v>
      </c>
      <c r="H35" s="6">
        <f>+H36+H37</f>
        <v>5092950</v>
      </c>
      <c r="I35" s="6">
        <f>+I36+I37</f>
        <v>5092950</v>
      </c>
      <c r="J35" s="6">
        <f>+J36+J37</f>
        <v>0</v>
      </c>
      <c r="K35" s="6">
        <f t="shared" si="1"/>
        <v>0</v>
      </c>
    </row>
    <row r="36" spans="1:11" s="2" customFormat="1" ht="43.5" x14ac:dyDescent="0.25">
      <c r="A36" s="5" t="s">
        <v>291</v>
      </c>
      <c r="B36" s="5" t="s">
        <v>96</v>
      </c>
      <c r="C36" s="5" t="s">
        <v>97</v>
      </c>
      <c r="D36" s="6">
        <v>8604000</v>
      </c>
      <c r="E36" s="6">
        <v>2279000</v>
      </c>
      <c r="F36" s="6">
        <f t="shared" si="0"/>
        <v>2057717</v>
      </c>
      <c r="G36" s="6">
        <v>0</v>
      </c>
      <c r="H36" s="6">
        <v>2057717</v>
      </c>
      <c r="I36" s="6">
        <v>2057717</v>
      </c>
      <c r="J36" s="6">
        <v>0</v>
      </c>
      <c r="K36" s="6">
        <f t="shared" si="1"/>
        <v>0</v>
      </c>
    </row>
    <row r="37" spans="1:11" s="2" customFormat="1" ht="22.5" x14ac:dyDescent="0.25">
      <c r="A37" s="5" t="s">
        <v>292</v>
      </c>
      <c r="B37" s="5" t="s">
        <v>99</v>
      </c>
      <c r="C37" s="5" t="s">
        <v>100</v>
      </c>
      <c r="D37" s="6">
        <v>8367000</v>
      </c>
      <c r="E37" s="6">
        <v>3263000</v>
      </c>
      <c r="F37" s="6">
        <f t="shared" si="0"/>
        <v>3035233</v>
      </c>
      <c r="G37" s="6">
        <v>0</v>
      </c>
      <c r="H37" s="6">
        <v>3035233</v>
      </c>
      <c r="I37" s="6">
        <v>3035233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293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15</v>
      </c>
      <c r="G38" s="6">
        <f>G39</f>
        <v>0</v>
      </c>
      <c r="H38" s="6">
        <f>H39</f>
        <v>15</v>
      </c>
      <c r="I38" s="6">
        <f>I39</f>
        <v>15</v>
      </c>
      <c r="J38" s="6">
        <f>J39</f>
        <v>0</v>
      </c>
      <c r="K38" s="6">
        <f t="shared" si="1"/>
        <v>0</v>
      </c>
    </row>
    <row r="39" spans="1:11" s="2" customFormat="1" x14ac:dyDescent="0.25">
      <c r="A39" s="5" t="s">
        <v>294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15</v>
      </c>
      <c r="G39" s="6">
        <v>0</v>
      </c>
      <c r="H39" s="6">
        <v>15</v>
      </c>
      <c r="I39" s="6">
        <v>15</v>
      </c>
      <c r="J39" s="6">
        <v>0</v>
      </c>
      <c r="K39" s="6">
        <f t="shared" si="1"/>
        <v>0</v>
      </c>
    </row>
    <row r="40" spans="1:11" s="2" customFormat="1" ht="33" x14ac:dyDescent="0.25">
      <c r="A40" s="5" t="s">
        <v>104</v>
      </c>
      <c r="B40" s="5" t="s">
        <v>108</v>
      </c>
      <c r="C40" s="5" t="s">
        <v>109</v>
      </c>
      <c r="D40" s="6">
        <f>D41+D44+D45</f>
        <v>2513000</v>
      </c>
      <c r="E40" s="6">
        <f>E41+E44+E45</f>
        <v>1370000</v>
      </c>
      <c r="F40" s="6">
        <f t="shared" si="0"/>
        <v>3053220</v>
      </c>
      <c r="G40" s="6">
        <f>G41+G44+G45</f>
        <v>751925</v>
      </c>
      <c r="H40" s="6">
        <f>H41+H44+H45</f>
        <v>2301295</v>
      </c>
      <c r="I40" s="6">
        <f>I41+I44+I45</f>
        <v>1257418</v>
      </c>
      <c r="J40" s="6">
        <f>J41+J44+J45</f>
        <v>315478</v>
      </c>
      <c r="K40" s="6">
        <f t="shared" si="1"/>
        <v>1480324</v>
      </c>
    </row>
    <row r="41" spans="1:11" s="2" customFormat="1" ht="22.5" x14ac:dyDescent="0.25">
      <c r="A41" s="5" t="s">
        <v>295</v>
      </c>
      <c r="B41" s="5" t="s">
        <v>111</v>
      </c>
      <c r="C41" s="5" t="s">
        <v>112</v>
      </c>
      <c r="D41" s="6">
        <f>D42+D43</f>
        <v>1883000</v>
      </c>
      <c r="E41" s="6">
        <f>E42+E43</f>
        <v>1150000</v>
      </c>
      <c r="F41" s="6">
        <f t="shared" si="0"/>
        <v>2562848</v>
      </c>
      <c r="G41" s="6">
        <f>G42+G43</f>
        <v>664049</v>
      </c>
      <c r="H41" s="6">
        <f>H42+H43</f>
        <v>1898799</v>
      </c>
      <c r="I41" s="6">
        <f>I42+I43</f>
        <v>1017592</v>
      </c>
      <c r="J41" s="6">
        <f>J42+J43</f>
        <v>295357</v>
      </c>
      <c r="K41" s="6">
        <f t="shared" si="1"/>
        <v>1249899</v>
      </c>
    </row>
    <row r="42" spans="1:11" s="2" customFormat="1" ht="22.5" x14ac:dyDescent="0.25">
      <c r="A42" s="5" t="s">
        <v>107</v>
      </c>
      <c r="B42" s="5" t="s">
        <v>114</v>
      </c>
      <c r="C42" s="5" t="s">
        <v>115</v>
      </c>
      <c r="D42" s="6">
        <v>1432000</v>
      </c>
      <c r="E42" s="6">
        <v>900000</v>
      </c>
      <c r="F42" s="6">
        <f t="shared" si="0"/>
        <v>1983194</v>
      </c>
      <c r="G42" s="6">
        <v>520768</v>
      </c>
      <c r="H42" s="6">
        <v>1462426</v>
      </c>
      <c r="I42" s="6">
        <v>828281</v>
      </c>
      <c r="J42" s="6">
        <v>166056</v>
      </c>
      <c r="K42" s="6">
        <f t="shared" si="1"/>
        <v>988857</v>
      </c>
    </row>
    <row r="43" spans="1:11" s="2" customFormat="1" ht="22.5" x14ac:dyDescent="0.25">
      <c r="A43" s="5" t="s">
        <v>110</v>
      </c>
      <c r="B43" s="5" t="s">
        <v>117</v>
      </c>
      <c r="C43" s="5" t="s">
        <v>118</v>
      </c>
      <c r="D43" s="6">
        <v>451000</v>
      </c>
      <c r="E43" s="6">
        <v>250000</v>
      </c>
      <c r="F43" s="6">
        <f t="shared" si="0"/>
        <v>579654</v>
      </c>
      <c r="G43" s="6">
        <v>143281</v>
      </c>
      <c r="H43" s="6">
        <v>436373</v>
      </c>
      <c r="I43" s="6">
        <v>189311</v>
      </c>
      <c r="J43" s="6">
        <v>129301</v>
      </c>
      <c r="K43" s="6">
        <f t="shared" si="1"/>
        <v>261042</v>
      </c>
    </row>
    <row r="44" spans="1:11" s="2" customFormat="1" ht="22.5" x14ac:dyDescent="0.25">
      <c r="A44" s="5" t="s">
        <v>113</v>
      </c>
      <c r="B44" s="5" t="s">
        <v>120</v>
      </c>
      <c r="C44" s="5" t="s">
        <v>121</v>
      </c>
      <c r="D44" s="6">
        <v>530000</v>
      </c>
      <c r="E44" s="6">
        <v>190000</v>
      </c>
      <c r="F44" s="6">
        <f t="shared" ref="F44:F71" si="2">G44+H44</f>
        <v>366649</v>
      </c>
      <c r="G44" s="6">
        <v>61105</v>
      </c>
      <c r="H44" s="6">
        <v>305544</v>
      </c>
      <c r="I44" s="6">
        <v>174759</v>
      </c>
      <c r="J44" s="6">
        <v>11196</v>
      </c>
      <c r="K44" s="6">
        <f t="shared" ref="K44:K71" si="3">F44-I44-J44</f>
        <v>180694</v>
      </c>
    </row>
    <row r="45" spans="1:11" s="2" customFormat="1" ht="33" x14ac:dyDescent="0.25">
      <c r="A45" s="5" t="s">
        <v>116</v>
      </c>
      <c r="B45" s="5" t="s">
        <v>123</v>
      </c>
      <c r="C45" s="5" t="s">
        <v>124</v>
      </c>
      <c r="D45" s="6">
        <v>100000</v>
      </c>
      <c r="E45" s="6">
        <v>30000</v>
      </c>
      <c r="F45" s="6">
        <f t="shared" si="2"/>
        <v>123723</v>
      </c>
      <c r="G45" s="6">
        <v>26771</v>
      </c>
      <c r="H45" s="6">
        <v>96952</v>
      </c>
      <c r="I45" s="6">
        <v>65067</v>
      </c>
      <c r="J45" s="6">
        <v>8925</v>
      </c>
      <c r="K45" s="6">
        <f t="shared" si="3"/>
        <v>49731</v>
      </c>
    </row>
    <row r="46" spans="1:11" s="2" customFormat="1" ht="22.5" x14ac:dyDescent="0.25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530</v>
      </c>
      <c r="G46" s="6">
        <f t="shared" ref="G46:J47" si="4">G47</f>
        <v>510</v>
      </c>
      <c r="H46" s="6">
        <f t="shared" si="4"/>
        <v>20</v>
      </c>
      <c r="I46" s="6">
        <f t="shared" si="4"/>
        <v>7</v>
      </c>
      <c r="J46" s="6">
        <f t="shared" si="4"/>
        <v>14</v>
      </c>
      <c r="K46" s="6">
        <f t="shared" si="3"/>
        <v>509</v>
      </c>
    </row>
    <row r="47" spans="1:11" s="2" customFormat="1" x14ac:dyDescent="0.25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si="4"/>
        <v>510</v>
      </c>
      <c r="H47" s="6">
        <f t="shared" si="4"/>
        <v>20</v>
      </c>
      <c r="I47" s="6">
        <f t="shared" si="4"/>
        <v>7</v>
      </c>
      <c r="J47" s="6">
        <f t="shared" si="4"/>
        <v>14</v>
      </c>
      <c r="K47" s="6">
        <f t="shared" si="3"/>
        <v>509</v>
      </c>
    </row>
    <row r="48" spans="1:11" s="2" customFormat="1" x14ac:dyDescent="0.25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530</v>
      </c>
      <c r="G48" s="6">
        <v>510</v>
      </c>
      <c r="H48" s="6">
        <v>20</v>
      </c>
      <c r="I48" s="6">
        <v>7</v>
      </c>
      <c r="J48" s="6">
        <v>14</v>
      </c>
      <c r="K48" s="6">
        <f t="shared" si="3"/>
        <v>509</v>
      </c>
    </row>
    <row r="49" spans="1:11" s="2" customFormat="1" x14ac:dyDescent="0.25">
      <c r="A49" s="5" t="s">
        <v>128</v>
      </c>
      <c r="B49" s="5" t="s">
        <v>135</v>
      </c>
      <c r="C49" s="5" t="s">
        <v>136</v>
      </c>
      <c r="D49" s="6">
        <f>D50+D54</f>
        <v>2425830</v>
      </c>
      <c r="E49" s="6">
        <f>E50+E54</f>
        <v>799960</v>
      </c>
      <c r="F49" s="6">
        <f t="shared" si="2"/>
        <v>9041797</v>
      </c>
      <c r="G49" s="6">
        <f>G50+G54</f>
        <v>5456629</v>
      </c>
      <c r="H49" s="6">
        <f>H50+H54</f>
        <v>3585168</v>
      </c>
      <c r="I49" s="6">
        <f>I50+I54</f>
        <v>1994104</v>
      </c>
      <c r="J49" s="6">
        <f>J50+J54</f>
        <v>135584</v>
      </c>
      <c r="K49" s="6">
        <f t="shared" si="3"/>
        <v>6912109</v>
      </c>
    </row>
    <row r="50" spans="1:11" s="2" customFormat="1" ht="22.5" x14ac:dyDescent="0.25">
      <c r="A50" s="5" t="s">
        <v>131</v>
      </c>
      <c r="B50" s="5" t="s">
        <v>138</v>
      </c>
      <c r="C50" s="5" t="s">
        <v>139</v>
      </c>
      <c r="D50" s="6">
        <f>D51</f>
        <v>3700000</v>
      </c>
      <c r="E50" s="6">
        <f>E51</f>
        <v>1000000</v>
      </c>
      <c r="F50" s="6">
        <f t="shared" si="2"/>
        <v>6644365</v>
      </c>
      <c r="G50" s="6">
        <f>G51</f>
        <v>3625887</v>
      </c>
      <c r="H50" s="6">
        <f>H51</f>
        <v>3018478</v>
      </c>
      <c r="I50" s="6">
        <f>I51</f>
        <v>1531986</v>
      </c>
      <c r="J50" s="6">
        <f>J51</f>
        <v>49274</v>
      </c>
      <c r="K50" s="6">
        <f t="shared" si="3"/>
        <v>5063105</v>
      </c>
    </row>
    <row r="51" spans="1:11" s="2" customFormat="1" ht="22.5" x14ac:dyDescent="0.25">
      <c r="A51" s="5" t="s">
        <v>134</v>
      </c>
      <c r="B51" s="5" t="s">
        <v>141</v>
      </c>
      <c r="C51" s="5" t="s">
        <v>142</v>
      </c>
      <c r="D51" s="6">
        <f>+D52</f>
        <v>3700000</v>
      </c>
      <c r="E51" s="6">
        <f>+E52</f>
        <v>1000000</v>
      </c>
      <c r="F51" s="6">
        <f t="shared" si="2"/>
        <v>6644365</v>
      </c>
      <c r="G51" s="6">
        <f t="shared" ref="G51:J52" si="5">+G52</f>
        <v>3625887</v>
      </c>
      <c r="H51" s="6">
        <f t="shared" si="5"/>
        <v>3018478</v>
      </c>
      <c r="I51" s="6">
        <f t="shared" si="5"/>
        <v>1531986</v>
      </c>
      <c r="J51" s="6">
        <f t="shared" si="5"/>
        <v>49274</v>
      </c>
      <c r="K51" s="6">
        <f t="shared" si="3"/>
        <v>5063105</v>
      </c>
    </row>
    <row r="52" spans="1:11" s="2" customFormat="1" x14ac:dyDescent="0.25">
      <c r="A52" s="5" t="s">
        <v>296</v>
      </c>
      <c r="B52" s="5" t="s">
        <v>144</v>
      </c>
      <c r="C52" s="5" t="s">
        <v>145</v>
      </c>
      <c r="D52" s="6">
        <f>+D53</f>
        <v>3700000</v>
      </c>
      <c r="E52" s="6">
        <f>+E53</f>
        <v>1000000</v>
      </c>
      <c r="F52" s="6">
        <f t="shared" si="2"/>
        <v>6644365</v>
      </c>
      <c r="G52" s="6">
        <f t="shared" si="5"/>
        <v>3625887</v>
      </c>
      <c r="H52" s="6">
        <f t="shared" si="5"/>
        <v>3018478</v>
      </c>
      <c r="I52" s="6">
        <f t="shared" si="5"/>
        <v>1531986</v>
      </c>
      <c r="J52" s="6">
        <f t="shared" si="5"/>
        <v>49274</v>
      </c>
      <c r="K52" s="6">
        <f t="shared" si="3"/>
        <v>5063105</v>
      </c>
    </row>
    <row r="53" spans="1:11" s="2" customFormat="1" ht="22.5" x14ac:dyDescent="0.25">
      <c r="A53" s="5" t="s">
        <v>297</v>
      </c>
      <c r="B53" s="5" t="s">
        <v>147</v>
      </c>
      <c r="C53" s="5" t="s">
        <v>148</v>
      </c>
      <c r="D53" s="6">
        <v>3700000</v>
      </c>
      <c r="E53" s="6">
        <v>1000000</v>
      </c>
      <c r="F53" s="6">
        <f t="shared" si="2"/>
        <v>6644365</v>
      </c>
      <c r="G53" s="6">
        <v>3625887</v>
      </c>
      <c r="H53" s="6">
        <v>3018478</v>
      </c>
      <c r="I53" s="6">
        <v>1531986</v>
      </c>
      <c r="J53" s="6">
        <v>49274</v>
      </c>
      <c r="K53" s="6">
        <f t="shared" si="3"/>
        <v>5063105</v>
      </c>
    </row>
    <row r="54" spans="1:11" s="2" customFormat="1" ht="22.5" x14ac:dyDescent="0.25">
      <c r="A54" s="5" t="s">
        <v>298</v>
      </c>
      <c r="B54" s="5" t="s">
        <v>150</v>
      </c>
      <c r="C54" s="5" t="s">
        <v>151</v>
      </c>
      <c r="D54" s="6">
        <f>D55+D58+D62+D65</f>
        <v>-1274170</v>
      </c>
      <c r="E54" s="6">
        <f>E55+E58+E62+E65</f>
        <v>-200040</v>
      </c>
      <c r="F54" s="6">
        <f t="shared" si="2"/>
        <v>2397432</v>
      </c>
      <c r="G54" s="6">
        <f>G55+G58+G62+G65</f>
        <v>1830742</v>
      </c>
      <c r="H54" s="6">
        <f>H55+H58+H62+H65</f>
        <v>566690</v>
      </c>
      <c r="I54" s="6">
        <f>I55+I58+I62+I65</f>
        <v>462118</v>
      </c>
      <c r="J54" s="6">
        <f>J55+J58+J62+J65</f>
        <v>86310</v>
      </c>
      <c r="K54" s="6">
        <f t="shared" si="3"/>
        <v>1849004</v>
      </c>
    </row>
    <row r="55" spans="1:11" s="2" customFormat="1" ht="43.5" x14ac:dyDescent="0.25">
      <c r="A55" s="5" t="s">
        <v>299</v>
      </c>
      <c r="B55" s="5" t="s">
        <v>153</v>
      </c>
      <c r="C55" s="5" t="s">
        <v>154</v>
      </c>
      <c r="D55" s="6">
        <f>D56+D57</f>
        <v>3672500</v>
      </c>
      <c r="E55" s="6">
        <f>E56+E57</f>
        <v>1690020</v>
      </c>
      <c r="F55" s="6">
        <f t="shared" si="2"/>
        <v>304134</v>
      </c>
      <c r="G55" s="6">
        <f>G56+G57</f>
        <v>7728</v>
      </c>
      <c r="H55" s="6">
        <f>H56+H57</f>
        <v>296406</v>
      </c>
      <c r="I55" s="6">
        <f>I56+I57</f>
        <v>296406</v>
      </c>
      <c r="J55" s="6">
        <f>J56+J57</f>
        <v>0</v>
      </c>
      <c r="K55" s="6">
        <f t="shared" si="3"/>
        <v>7728</v>
      </c>
    </row>
    <row r="56" spans="1:11" s="2" customFormat="1" x14ac:dyDescent="0.25">
      <c r="A56" s="5" t="s">
        <v>149</v>
      </c>
      <c r="B56" s="5" t="s">
        <v>156</v>
      </c>
      <c r="C56" s="5" t="s">
        <v>157</v>
      </c>
      <c r="D56" s="6">
        <v>172500</v>
      </c>
      <c r="E56" s="6">
        <v>52500</v>
      </c>
      <c r="F56" s="6">
        <f t="shared" si="2"/>
        <v>19963</v>
      </c>
      <c r="G56" s="6">
        <v>0</v>
      </c>
      <c r="H56" s="6">
        <v>19963</v>
      </c>
      <c r="I56" s="6">
        <v>19963</v>
      </c>
      <c r="J56" s="6">
        <v>0</v>
      </c>
      <c r="K56" s="6">
        <f t="shared" si="3"/>
        <v>0</v>
      </c>
    </row>
    <row r="57" spans="1:11" s="2" customFormat="1" ht="22.5" x14ac:dyDescent="0.25">
      <c r="A57" s="5" t="s">
        <v>300</v>
      </c>
      <c r="B57" s="5" t="s">
        <v>159</v>
      </c>
      <c r="C57" s="5" t="s">
        <v>160</v>
      </c>
      <c r="D57" s="6">
        <v>3500000</v>
      </c>
      <c r="E57" s="6">
        <v>1637520</v>
      </c>
      <c r="F57" s="6">
        <f t="shared" si="2"/>
        <v>284171</v>
      </c>
      <c r="G57" s="6">
        <v>7728</v>
      </c>
      <c r="H57" s="6">
        <v>276443</v>
      </c>
      <c r="I57" s="6">
        <v>276443</v>
      </c>
      <c r="J57" s="6">
        <v>0</v>
      </c>
      <c r="K57" s="6">
        <f t="shared" si="3"/>
        <v>7728</v>
      </c>
    </row>
    <row r="58" spans="1:11" s="2" customFormat="1" ht="22.5" x14ac:dyDescent="0.25">
      <c r="A58" s="5" t="s">
        <v>301</v>
      </c>
      <c r="B58" s="5" t="s">
        <v>162</v>
      </c>
      <c r="C58" s="5" t="s">
        <v>163</v>
      </c>
      <c r="D58" s="6">
        <f>D59+D61</f>
        <v>826000</v>
      </c>
      <c r="E58" s="6">
        <f>E59+E61</f>
        <v>350000</v>
      </c>
      <c r="F58" s="6">
        <f t="shared" si="2"/>
        <v>1880498</v>
      </c>
      <c r="G58" s="6">
        <f>G59+G61</f>
        <v>1666656</v>
      </c>
      <c r="H58" s="6">
        <f>H59+H61</f>
        <v>213842</v>
      </c>
      <c r="I58" s="6">
        <f>I59+I61</f>
        <v>165187</v>
      </c>
      <c r="J58" s="6">
        <f>J59+J61</f>
        <v>39888</v>
      </c>
      <c r="K58" s="6">
        <f t="shared" si="3"/>
        <v>1675423</v>
      </c>
    </row>
    <row r="59" spans="1:11" s="2" customFormat="1" ht="22.5" x14ac:dyDescent="0.25">
      <c r="A59" s="5" t="s">
        <v>302</v>
      </c>
      <c r="B59" s="5" t="s">
        <v>165</v>
      </c>
      <c r="C59" s="5" t="s">
        <v>166</v>
      </c>
      <c r="D59" s="6">
        <f>D60</f>
        <v>826000</v>
      </c>
      <c r="E59" s="6">
        <f>E60</f>
        <v>350000</v>
      </c>
      <c r="F59" s="6">
        <f t="shared" si="2"/>
        <v>1869444</v>
      </c>
      <c r="G59" s="6">
        <f>G60</f>
        <v>1655602</v>
      </c>
      <c r="H59" s="6">
        <f>H60</f>
        <v>213842</v>
      </c>
      <c r="I59" s="6">
        <f>I60</f>
        <v>164632</v>
      </c>
      <c r="J59" s="6">
        <f>J60</f>
        <v>39888</v>
      </c>
      <c r="K59" s="6">
        <f t="shared" si="3"/>
        <v>1664924</v>
      </c>
    </row>
    <row r="60" spans="1:11" s="2" customFormat="1" ht="22.5" x14ac:dyDescent="0.25">
      <c r="A60" s="5" t="s">
        <v>161</v>
      </c>
      <c r="B60" s="5" t="s">
        <v>168</v>
      </c>
      <c r="C60" s="5" t="s">
        <v>169</v>
      </c>
      <c r="D60" s="6">
        <v>826000</v>
      </c>
      <c r="E60" s="6">
        <v>350000</v>
      </c>
      <c r="F60" s="6">
        <f t="shared" si="2"/>
        <v>1869444</v>
      </c>
      <c r="G60" s="6">
        <v>1655602</v>
      </c>
      <c r="H60" s="6">
        <v>213842</v>
      </c>
      <c r="I60" s="6">
        <v>164632</v>
      </c>
      <c r="J60" s="6">
        <v>39888</v>
      </c>
      <c r="K60" s="6">
        <f t="shared" si="3"/>
        <v>1664924</v>
      </c>
    </row>
    <row r="61" spans="1:11" s="2" customFormat="1" x14ac:dyDescent="0.25">
      <c r="A61" s="5" t="s">
        <v>303</v>
      </c>
      <c r="B61" s="5" t="s">
        <v>171</v>
      </c>
      <c r="C61" s="5" t="s">
        <v>172</v>
      </c>
      <c r="D61" s="6">
        <v>0</v>
      </c>
      <c r="E61" s="6">
        <v>0</v>
      </c>
      <c r="F61" s="6">
        <f t="shared" si="2"/>
        <v>11054</v>
      </c>
      <c r="G61" s="6">
        <v>11054</v>
      </c>
      <c r="H61" s="6">
        <v>0</v>
      </c>
      <c r="I61" s="6">
        <v>555</v>
      </c>
      <c r="J61" s="6">
        <v>0</v>
      </c>
      <c r="K61" s="6">
        <f t="shared" si="3"/>
        <v>10499</v>
      </c>
    </row>
    <row r="62" spans="1:11" s="2" customFormat="1" ht="33" x14ac:dyDescent="0.25">
      <c r="A62" s="5" t="s">
        <v>304</v>
      </c>
      <c r="B62" s="5" t="s">
        <v>174</v>
      </c>
      <c r="C62" s="5" t="s">
        <v>175</v>
      </c>
      <c r="D62" s="6">
        <f>+D63+D64</f>
        <v>155000</v>
      </c>
      <c r="E62" s="6">
        <f>+E63+E64</f>
        <v>50000</v>
      </c>
      <c r="F62" s="6">
        <f t="shared" si="2"/>
        <v>260176</v>
      </c>
      <c r="G62" s="6">
        <f>+G63+G64</f>
        <v>156358</v>
      </c>
      <c r="H62" s="6">
        <f>+H63+H64</f>
        <v>103818</v>
      </c>
      <c r="I62" s="6">
        <f>+I63+I64</f>
        <v>47901</v>
      </c>
      <c r="J62" s="6">
        <f>+J63+J64</f>
        <v>46422</v>
      </c>
      <c r="K62" s="6">
        <f t="shared" si="3"/>
        <v>165853</v>
      </c>
    </row>
    <row r="63" spans="1:11" s="2" customFormat="1" x14ac:dyDescent="0.25">
      <c r="A63" s="5" t="s">
        <v>305</v>
      </c>
      <c r="B63" s="5" t="s">
        <v>177</v>
      </c>
      <c r="C63" s="5" t="s">
        <v>178</v>
      </c>
      <c r="D63" s="6">
        <v>100000</v>
      </c>
      <c r="E63" s="6">
        <v>25000</v>
      </c>
      <c r="F63" s="6">
        <f t="shared" si="2"/>
        <v>236391</v>
      </c>
      <c r="G63" s="6">
        <v>152841</v>
      </c>
      <c r="H63" s="6">
        <v>83550</v>
      </c>
      <c r="I63" s="6">
        <v>34214</v>
      </c>
      <c r="J63" s="6">
        <v>46405</v>
      </c>
      <c r="K63" s="6">
        <f t="shared" si="3"/>
        <v>155772</v>
      </c>
    </row>
    <row r="64" spans="1:11" s="2" customFormat="1" x14ac:dyDescent="0.25">
      <c r="A64" s="5" t="s">
        <v>306</v>
      </c>
      <c r="B64" s="5" t="s">
        <v>180</v>
      </c>
      <c r="C64" s="5" t="s">
        <v>181</v>
      </c>
      <c r="D64" s="6">
        <v>55000</v>
      </c>
      <c r="E64" s="6">
        <v>25000</v>
      </c>
      <c r="F64" s="6">
        <f t="shared" si="2"/>
        <v>23785</v>
      </c>
      <c r="G64" s="6">
        <v>3517</v>
      </c>
      <c r="H64" s="6">
        <v>20268</v>
      </c>
      <c r="I64" s="6">
        <v>13687</v>
      </c>
      <c r="J64" s="6">
        <v>17</v>
      </c>
      <c r="K64" s="6">
        <f t="shared" si="3"/>
        <v>10081</v>
      </c>
    </row>
    <row r="65" spans="1:12" s="2" customFormat="1" ht="22.5" x14ac:dyDescent="0.25">
      <c r="A65" s="5" t="s">
        <v>307</v>
      </c>
      <c r="B65" s="5" t="s">
        <v>308</v>
      </c>
      <c r="C65" s="5" t="s">
        <v>309</v>
      </c>
      <c r="D65" s="6">
        <f>+D66</f>
        <v>-5927670</v>
      </c>
      <c r="E65" s="6">
        <f>+E66</f>
        <v>-2290060</v>
      </c>
      <c r="F65" s="6">
        <f t="shared" si="2"/>
        <v>-47376</v>
      </c>
      <c r="G65" s="6">
        <f>+G66</f>
        <v>0</v>
      </c>
      <c r="H65" s="6">
        <f>+H66</f>
        <v>-47376</v>
      </c>
      <c r="I65" s="6">
        <f>+I66</f>
        <v>-47376</v>
      </c>
      <c r="J65" s="6">
        <f>+J66</f>
        <v>0</v>
      </c>
      <c r="K65" s="6">
        <f t="shared" si="3"/>
        <v>0</v>
      </c>
    </row>
    <row r="66" spans="1:12" s="2" customFormat="1" ht="33" x14ac:dyDescent="0.25">
      <c r="A66" s="5" t="s">
        <v>310</v>
      </c>
      <c r="B66" s="5" t="s">
        <v>183</v>
      </c>
      <c r="C66" s="5" t="s">
        <v>184</v>
      </c>
      <c r="D66" s="6">
        <v>-5927670</v>
      </c>
      <c r="E66" s="6">
        <v>-2290060</v>
      </c>
      <c r="F66" s="6">
        <f t="shared" si="2"/>
        <v>-47376</v>
      </c>
      <c r="G66" s="6">
        <v>0</v>
      </c>
      <c r="H66" s="6">
        <v>-47376</v>
      </c>
      <c r="I66" s="6">
        <v>-47376</v>
      </c>
      <c r="J66" s="6">
        <v>0</v>
      </c>
      <c r="K66" s="6">
        <f t="shared" si="3"/>
        <v>0</v>
      </c>
    </row>
    <row r="67" spans="1:12" s="2" customFormat="1" x14ac:dyDescent="0.25">
      <c r="A67" s="5" t="s">
        <v>191</v>
      </c>
      <c r="B67" s="5" t="s">
        <v>201</v>
      </c>
      <c r="C67" s="5" t="s">
        <v>202</v>
      </c>
      <c r="D67" s="6">
        <f>D68</f>
        <v>1330000</v>
      </c>
      <c r="E67" s="6">
        <f>E68</f>
        <v>360000</v>
      </c>
      <c r="F67" s="6">
        <f t="shared" si="2"/>
        <v>321431</v>
      </c>
      <c r="G67" s="6">
        <f t="shared" ref="G67:J68" si="6">G68</f>
        <v>0</v>
      </c>
      <c r="H67" s="6">
        <f t="shared" si="6"/>
        <v>321431</v>
      </c>
      <c r="I67" s="6">
        <f t="shared" si="6"/>
        <v>227911</v>
      </c>
      <c r="J67" s="6">
        <f t="shared" si="6"/>
        <v>521</v>
      </c>
      <c r="K67" s="6">
        <f t="shared" si="3"/>
        <v>92999</v>
      </c>
    </row>
    <row r="68" spans="1:12" s="2" customFormat="1" ht="22.5" x14ac:dyDescent="0.25">
      <c r="A68" s="5" t="s">
        <v>311</v>
      </c>
      <c r="B68" s="5" t="s">
        <v>204</v>
      </c>
      <c r="C68" s="5" t="s">
        <v>205</v>
      </c>
      <c r="D68" s="6">
        <f>D69</f>
        <v>1330000</v>
      </c>
      <c r="E68" s="6">
        <f>E69</f>
        <v>360000</v>
      </c>
      <c r="F68" s="6">
        <f t="shared" si="2"/>
        <v>321431</v>
      </c>
      <c r="G68" s="6">
        <f t="shared" si="6"/>
        <v>0</v>
      </c>
      <c r="H68" s="6">
        <f t="shared" si="6"/>
        <v>321431</v>
      </c>
      <c r="I68" s="6">
        <f t="shared" si="6"/>
        <v>227911</v>
      </c>
      <c r="J68" s="6">
        <f t="shared" si="6"/>
        <v>521</v>
      </c>
      <c r="K68" s="6">
        <f t="shared" si="3"/>
        <v>92999</v>
      </c>
    </row>
    <row r="69" spans="1:12" s="2" customFormat="1" ht="96" x14ac:dyDescent="0.25">
      <c r="A69" s="5" t="s">
        <v>194</v>
      </c>
      <c r="B69" s="5" t="s">
        <v>207</v>
      </c>
      <c r="C69" s="5" t="s">
        <v>208</v>
      </c>
      <c r="D69" s="6">
        <f>+D70+D71</f>
        <v>1330000</v>
      </c>
      <c r="E69" s="6">
        <f>+E70+E71</f>
        <v>360000</v>
      </c>
      <c r="F69" s="6">
        <f t="shared" si="2"/>
        <v>321431</v>
      </c>
      <c r="G69" s="6">
        <f>+G70+G71</f>
        <v>0</v>
      </c>
      <c r="H69" s="6">
        <f>+H70+H71</f>
        <v>321431</v>
      </c>
      <c r="I69" s="6">
        <f>+I70+I71</f>
        <v>227911</v>
      </c>
      <c r="J69" s="6">
        <f>+J70+J71</f>
        <v>521</v>
      </c>
      <c r="K69" s="6">
        <f t="shared" si="3"/>
        <v>92999</v>
      </c>
    </row>
    <row r="70" spans="1:12" s="2" customFormat="1" ht="43.5" x14ac:dyDescent="0.25">
      <c r="A70" s="5" t="s">
        <v>312</v>
      </c>
      <c r="B70" s="5" t="s">
        <v>210</v>
      </c>
      <c r="C70" s="5" t="s">
        <v>211</v>
      </c>
      <c r="D70" s="6">
        <v>130000</v>
      </c>
      <c r="E70" s="6">
        <v>60000</v>
      </c>
      <c r="F70" s="6">
        <f t="shared" si="2"/>
        <v>50156</v>
      </c>
      <c r="G70" s="6">
        <v>0</v>
      </c>
      <c r="H70" s="6">
        <v>50156</v>
      </c>
      <c r="I70" s="6">
        <v>50156</v>
      </c>
      <c r="J70" s="6">
        <v>0</v>
      </c>
      <c r="K70" s="6">
        <f t="shared" si="3"/>
        <v>0</v>
      </c>
    </row>
    <row r="71" spans="1:12" s="2" customFormat="1" ht="33" x14ac:dyDescent="0.25">
      <c r="A71" s="5" t="s">
        <v>313</v>
      </c>
      <c r="B71" s="5" t="s">
        <v>216</v>
      </c>
      <c r="C71" s="5" t="s">
        <v>217</v>
      </c>
      <c r="D71" s="6">
        <v>1200000</v>
      </c>
      <c r="E71" s="6">
        <v>300000</v>
      </c>
      <c r="F71" s="6">
        <f t="shared" si="2"/>
        <v>271275</v>
      </c>
      <c r="G71" s="6">
        <v>0</v>
      </c>
      <c r="H71" s="6">
        <v>271275</v>
      </c>
      <c r="I71" s="6">
        <v>177755</v>
      </c>
      <c r="J71" s="6">
        <v>521</v>
      </c>
      <c r="K71" s="6">
        <f t="shared" si="3"/>
        <v>92999</v>
      </c>
    </row>
    <row r="72" spans="1:12" s="2" customFormat="1" x14ac:dyDescent="0.25">
      <c r="A72" s="3"/>
      <c r="B72" s="3"/>
      <c r="C72" s="3"/>
      <c r="D72" s="4"/>
      <c r="E72" s="4"/>
      <c r="F72" s="4"/>
      <c r="G72" s="4"/>
      <c r="H72" s="4"/>
      <c r="I72" s="4"/>
      <c r="J72" s="4"/>
      <c r="K72" s="4"/>
    </row>
    <row r="73" spans="1:12" x14ac:dyDescent="0.25">
      <c r="A73" s="11" t="s">
        <v>281</v>
      </c>
      <c r="B73" s="11"/>
      <c r="C73" s="11"/>
      <c r="D73" s="11"/>
      <c r="E73" s="11" t="s">
        <v>283</v>
      </c>
      <c r="F73" s="11"/>
      <c r="G73" s="11"/>
      <c r="H73" s="11"/>
      <c r="I73" s="11" t="s">
        <v>285</v>
      </c>
      <c r="J73" s="11"/>
      <c r="K73" s="11"/>
      <c r="L73" s="11"/>
    </row>
    <row r="74" spans="1:12" x14ac:dyDescent="0.25">
      <c r="A74" s="17" t="s">
        <v>282</v>
      </c>
      <c r="B74" s="17"/>
      <c r="C74" s="17"/>
      <c r="D74" s="17"/>
      <c r="E74" s="17" t="s">
        <v>284</v>
      </c>
      <c r="F74" s="17"/>
      <c r="G74" s="17"/>
      <c r="H74" s="17"/>
      <c r="I74" s="17"/>
      <c r="J74" s="17"/>
      <c r="K74" s="17"/>
      <c r="L74" s="17"/>
    </row>
    <row r="145" spans="1:20" x14ac:dyDescent="0.25">
      <c r="A145" s="7"/>
      <c r="B145" s="7"/>
      <c r="C145" s="7"/>
      <c r="D145" s="7"/>
      <c r="I145" s="7"/>
      <c r="J145" s="7"/>
      <c r="K145" s="7"/>
      <c r="L145" s="7"/>
      <c r="Q145" s="7"/>
      <c r="R145" s="7"/>
      <c r="S145" s="7"/>
      <c r="T145" s="7"/>
    </row>
  </sheetData>
  <mergeCells count="23">
    <mergeCell ref="A73:D73"/>
    <mergeCell ref="A74:D74"/>
    <mergeCell ref="E73:H73"/>
    <mergeCell ref="E74:H74"/>
    <mergeCell ref="I73:L73"/>
    <mergeCell ref="I74:L7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D57B9-8DB7-4B2F-9AF6-722D4BC2A05F}">
  <dimension ref="A1:T97"/>
  <sheetViews>
    <sheetView topLeftCell="A32" workbookViewId="0">
      <selection activeCell="B12" sqref="B12:I47"/>
    </sheetView>
  </sheetViews>
  <sheetFormatPr defaultRowHeight="15" x14ac:dyDescent="0.25"/>
  <cols>
    <col min="1" max="1" width="3.140625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314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315</v>
      </c>
      <c r="C12" s="5" t="s">
        <v>22</v>
      </c>
      <c r="D12" s="6">
        <f>D13+D18+D22+D38+D41</f>
        <v>83078650</v>
      </c>
      <c r="E12" s="6">
        <f>E13+E18+E22+E38+E41</f>
        <v>11677360</v>
      </c>
      <c r="F12" s="6">
        <f t="shared" ref="F12:F47" si="0">G12+H12</f>
        <v>5389972</v>
      </c>
      <c r="G12" s="6">
        <f>G13+G18+G22+G38+G41</f>
        <v>300593</v>
      </c>
      <c r="H12" s="6">
        <f>H13+H18+H22+H38+H41</f>
        <v>5089379</v>
      </c>
      <c r="I12" s="6">
        <f>I13+I18+I22+I38+I41</f>
        <v>3130816</v>
      </c>
      <c r="J12" s="6">
        <f>J13+J18+J22+J38+J41</f>
        <v>335519</v>
      </c>
      <c r="K12" s="6">
        <f t="shared" ref="K12:K47" si="1">F12-I12-J12</f>
        <v>1923637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 t="shared" ref="D13:E16" si="2">+D14</f>
        <v>5927670</v>
      </c>
      <c r="E13" s="6">
        <f t="shared" si="2"/>
        <v>2290060</v>
      </c>
      <c r="F13" s="6">
        <f t="shared" si="0"/>
        <v>47376</v>
      </c>
      <c r="G13" s="6">
        <f t="shared" ref="G13:J16" si="3">+G14</f>
        <v>0</v>
      </c>
      <c r="H13" s="6">
        <f t="shared" si="3"/>
        <v>47376</v>
      </c>
      <c r="I13" s="6">
        <f t="shared" si="3"/>
        <v>47376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316</v>
      </c>
      <c r="B14" s="5" t="s">
        <v>135</v>
      </c>
      <c r="C14" s="5" t="s">
        <v>136</v>
      </c>
      <c r="D14" s="6">
        <f t="shared" si="2"/>
        <v>5927670</v>
      </c>
      <c r="E14" s="6">
        <f t="shared" si="2"/>
        <v>2290060</v>
      </c>
      <c r="F14" s="6">
        <f t="shared" si="0"/>
        <v>47376</v>
      </c>
      <c r="G14" s="6">
        <f t="shared" si="3"/>
        <v>0</v>
      </c>
      <c r="H14" s="6">
        <f t="shared" si="3"/>
        <v>47376</v>
      </c>
      <c r="I14" s="6">
        <f t="shared" si="3"/>
        <v>47376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288</v>
      </c>
      <c r="B15" s="5" t="s">
        <v>150</v>
      </c>
      <c r="C15" s="5" t="s">
        <v>151</v>
      </c>
      <c r="D15" s="6">
        <f t="shared" si="2"/>
        <v>5927670</v>
      </c>
      <c r="E15" s="6">
        <f t="shared" si="2"/>
        <v>2290060</v>
      </c>
      <c r="F15" s="6">
        <f t="shared" si="0"/>
        <v>47376</v>
      </c>
      <c r="G15" s="6">
        <f t="shared" si="3"/>
        <v>0</v>
      </c>
      <c r="H15" s="6">
        <f t="shared" si="3"/>
        <v>47376</v>
      </c>
      <c r="I15" s="6">
        <f t="shared" si="3"/>
        <v>47376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317</v>
      </c>
      <c r="B16" s="5" t="s">
        <v>308</v>
      </c>
      <c r="C16" s="5" t="s">
        <v>309</v>
      </c>
      <c r="D16" s="6">
        <f t="shared" si="2"/>
        <v>5927670</v>
      </c>
      <c r="E16" s="6">
        <f t="shared" si="2"/>
        <v>2290060</v>
      </c>
      <c r="F16" s="6">
        <f t="shared" si="0"/>
        <v>47376</v>
      </c>
      <c r="G16" s="6">
        <f t="shared" si="3"/>
        <v>0</v>
      </c>
      <c r="H16" s="6">
        <f t="shared" si="3"/>
        <v>47376</v>
      </c>
      <c r="I16" s="6">
        <f t="shared" si="3"/>
        <v>47376</v>
      </c>
      <c r="J16" s="6">
        <f t="shared" si="3"/>
        <v>0</v>
      </c>
      <c r="K16" s="6">
        <f t="shared" si="1"/>
        <v>0</v>
      </c>
    </row>
    <row r="17" spans="1:11" s="2" customFormat="1" x14ac:dyDescent="0.25">
      <c r="A17" s="5" t="s">
        <v>318</v>
      </c>
      <c r="B17" s="5" t="s">
        <v>186</v>
      </c>
      <c r="C17" s="5" t="s">
        <v>187</v>
      </c>
      <c r="D17" s="6">
        <v>5927670</v>
      </c>
      <c r="E17" s="6">
        <v>2290060</v>
      </c>
      <c r="F17" s="6">
        <f t="shared" si="0"/>
        <v>47376</v>
      </c>
      <c r="G17" s="6">
        <v>0</v>
      </c>
      <c r="H17" s="6">
        <v>47376</v>
      </c>
      <c r="I17" s="6">
        <v>47376</v>
      </c>
      <c r="J17" s="6">
        <v>0</v>
      </c>
      <c r="K17" s="6">
        <f t="shared" si="1"/>
        <v>0</v>
      </c>
    </row>
    <row r="18" spans="1:11" s="2" customFormat="1" x14ac:dyDescent="0.25">
      <c r="A18" s="5" t="s">
        <v>319</v>
      </c>
      <c r="B18" s="5" t="s">
        <v>189</v>
      </c>
      <c r="C18" s="5" t="s">
        <v>190</v>
      </c>
      <c r="D18" s="6">
        <f>D19</f>
        <v>0</v>
      </c>
      <c r="E18" s="6">
        <f>E19</f>
        <v>0</v>
      </c>
      <c r="F18" s="6">
        <f t="shared" si="0"/>
        <v>18722</v>
      </c>
      <c r="G18" s="6">
        <f>G19</f>
        <v>0</v>
      </c>
      <c r="H18" s="6">
        <f>H19</f>
        <v>18722</v>
      </c>
      <c r="I18" s="6">
        <f>I19</f>
        <v>18722</v>
      </c>
      <c r="J18" s="6">
        <f>J19</f>
        <v>0</v>
      </c>
      <c r="K18" s="6">
        <f t="shared" si="1"/>
        <v>0</v>
      </c>
    </row>
    <row r="19" spans="1:11" s="2" customFormat="1" ht="33" x14ac:dyDescent="0.25">
      <c r="A19" s="5" t="s">
        <v>290</v>
      </c>
      <c r="B19" s="5" t="s">
        <v>192</v>
      </c>
      <c r="C19" s="5" t="s">
        <v>193</v>
      </c>
      <c r="D19" s="6">
        <f>+D20+D21</f>
        <v>0</v>
      </c>
      <c r="E19" s="6">
        <f>+E20+E21</f>
        <v>0</v>
      </c>
      <c r="F19" s="6">
        <f t="shared" si="0"/>
        <v>18722</v>
      </c>
      <c r="G19" s="6">
        <f>+G20+G21</f>
        <v>0</v>
      </c>
      <c r="H19" s="6">
        <f>+H20+H21</f>
        <v>18722</v>
      </c>
      <c r="I19" s="6">
        <f>+I20+I21</f>
        <v>18722</v>
      </c>
      <c r="J19" s="6">
        <f>+J20+J21</f>
        <v>0</v>
      </c>
      <c r="K19" s="6">
        <f t="shared" si="1"/>
        <v>0</v>
      </c>
    </row>
    <row r="20" spans="1:11" s="2" customFormat="1" ht="22.5" x14ac:dyDescent="0.25">
      <c r="A20" s="5" t="s">
        <v>59</v>
      </c>
      <c r="B20" s="5" t="s">
        <v>195</v>
      </c>
      <c r="C20" s="5" t="s">
        <v>196</v>
      </c>
      <c r="D20" s="6">
        <v>0</v>
      </c>
      <c r="E20" s="6">
        <v>0</v>
      </c>
      <c r="F20" s="6">
        <f t="shared" si="0"/>
        <v>12908</v>
      </c>
      <c r="G20" s="6">
        <v>0</v>
      </c>
      <c r="H20" s="6">
        <v>12908</v>
      </c>
      <c r="I20" s="6">
        <v>12908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65</v>
      </c>
      <c r="B21" s="5" t="s">
        <v>198</v>
      </c>
      <c r="C21" s="5" t="s">
        <v>199</v>
      </c>
      <c r="D21" s="6">
        <v>0</v>
      </c>
      <c r="E21" s="6">
        <v>0</v>
      </c>
      <c r="F21" s="6">
        <f t="shared" si="0"/>
        <v>5814</v>
      </c>
      <c r="G21" s="6">
        <v>0</v>
      </c>
      <c r="H21" s="6">
        <v>5814</v>
      </c>
      <c r="I21" s="6">
        <v>5814</v>
      </c>
      <c r="J21" s="6">
        <v>0</v>
      </c>
      <c r="K21" s="6">
        <f t="shared" si="1"/>
        <v>0</v>
      </c>
    </row>
    <row r="22" spans="1:11" s="2" customFormat="1" x14ac:dyDescent="0.25">
      <c r="A22" s="5" t="s">
        <v>95</v>
      </c>
      <c r="B22" s="5" t="s">
        <v>201</v>
      </c>
      <c r="C22" s="5" t="s">
        <v>202</v>
      </c>
      <c r="D22" s="6">
        <f>D23</f>
        <v>68402430</v>
      </c>
      <c r="E22" s="6">
        <f>E23</f>
        <v>6138750</v>
      </c>
      <c r="F22" s="6">
        <f t="shared" si="0"/>
        <v>2926554</v>
      </c>
      <c r="G22" s="6">
        <f>G23</f>
        <v>41209</v>
      </c>
      <c r="H22" s="6">
        <f>H23</f>
        <v>2885345</v>
      </c>
      <c r="I22" s="6">
        <f>I23</f>
        <v>2898852</v>
      </c>
      <c r="J22" s="6">
        <f>J23</f>
        <v>24499</v>
      </c>
      <c r="K22" s="6">
        <f t="shared" si="1"/>
        <v>3203</v>
      </c>
    </row>
    <row r="23" spans="1:11" s="2" customFormat="1" ht="22.5" x14ac:dyDescent="0.25">
      <c r="A23" s="5" t="s">
        <v>320</v>
      </c>
      <c r="B23" s="5" t="s">
        <v>204</v>
      </c>
      <c r="C23" s="5" t="s">
        <v>205</v>
      </c>
      <c r="D23" s="6">
        <f>D24+D36</f>
        <v>68402430</v>
      </c>
      <c r="E23" s="6">
        <f>E24+E36</f>
        <v>6138750</v>
      </c>
      <c r="F23" s="6">
        <f t="shared" si="0"/>
        <v>2926554</v>
      </c>
      <c r="G23" s="6">
        <f>G24+G36</f>
        <v>41209</v>
      </c>
      <c r="H23" s="6">
        <f>H24+H36</f>
        <v>2885345</v>
      </c>
      <c r="I23" s="6">
        <f>I24+I36</f>
        <v>2898852</v>
      </c>
      <c r="J23" s="6">
        <f>J24+J36</f>
        <v>24499</v>
      </c>
      <c r="K23" s="6">
        <f t="shared" si="1"/>
        <v>3203</v>
      </c>
    </row>
    <row r="24" spans="1:11" s="2" customFormat="1" ht="96" x14ac:dyDescent="0.25">
      <c r="A24" s="5" t="s">
        <v>292</v>
      </c>
      <c r="B24" s="5" t="s">
        <v>207</v>
      </c>
      <c r="C24" s="5" t="s">
        <v>208</v>
      </c>
      <c r="D24" s="6">
        <f>+D25+D26+D27+D28+D31+D34</f>
        <v>63402470</v>
      </c>
      <c r="E24" s="6">
        <f>+E25+E26+E27+E28+E31+E34</f>
        <v>6138750</v>
      </c>
      <c r="F24" s="6">
        <f t="shared" si="0"/>
        <v>2926554</v>
      </c>
      <c r="G24" s="6">
        <f>+G25+G26+G27+G28+G31+G34</f>
        <v>41209</v>
      </c>
      <c r="H24" s="6">
        <f>+H25+H26+H27+H28+H31+H34</f>
        <v>2885345</v>
      </c>
      <c r="I24" s="6">
        <f>+I25+I26+I27+I28+I31+I34</f>
        <v>2898852</v>
      </c>
      <c r="J24" s="6">
        <f>+J25+J26+J27+J28+J31+J34</f>
        <v>24499</v>
      </c>
      <c r="K24" s="6">
        <f t="shared" si="1"/>
        <v>3203</v>
      </c>
    </row>
    <row r="25" spans="1:11" s="2" customFormat="1" ht="22.5" x14ac:dyDescent="0.25">
      <c r="A25" s="5" t="s">
        <v>158</v>
      </c>
      <c r="B25" s="5" t="s">
        <v>213</v>
      </c>
      <c r="C25" s="5" t="s">
        <v>214</v>
      </c>
      <c r="D25" s="6">
        <v>6681000</v>
      </c>
      <c r="E25" s="6">
        <v>1681000</v>
      </c>
      <c r="F25" s="6">
        <f t="shared" si="0"/>
        <v>681306</v>
      </c>
      <c r="G25" s="6">
        <v>0</v>
      </c>
      <c r="H25" s="6">
        <v>681306</v>
      </c>
      <c r="I25" s="6">
        <v>681306</v>
      </c>
      <c r="J25" s="6">
        <v>0</v>
      </c>
      <c r="K25" s="6">
        <f t="shared" si="1"/>
        <v>0</v>
      </c>
    </row>
    <row r="26" spans="1:11" s="2" customFormat="1" ht="54" x14ac:dyDescent="0.25">
      <c r="A26" s="5" t="s">
        <v>301</v>
      </c>
      <c r="B26" s="5" t="s">
        <v>219</v>
      </c>
      <c r="C26" s="5" t="s">
        <v>220</v>
      </c>
      <c r="D26" s="6">
        <v>0</v>
      </c>
      <c r="E26" s="6">
        <v>0</v>
      </c>
      <c r="F26" s="6">
        <f t="shared" si="0"/>
        <v>52380</v>
      </c>
      <c r="G26" s="6">
        <v>41209</v>
      </c>
      <c r="H26" s="6">
        <v>11171</v>
      </c>
      <c r="I26" s="6">
        <v>24678</v>
      </c>
      <c r="J26" s="6">
        <v>24499</v>
      </c>
      <c r="K26" s="6">
        <f t="shared" si="1"/>
        <v>3203</v>
      </c>
    </row>
    <row r="27" spans="1:11" s="2" customFormat="1" ht="33" x14ac:dyDescent="0.25">
      <c r="A27" s="5" t="s">
        <v>321</v>
      </c>
      <c r="B27" s="5" t="s">
        <v>222</v>
      </c>
      <c r="C27" s="5" t="s">
        <v>223</v>
      </c>
      <c r="D27" s="6">
        <v>9000000</v>
      </c>
      <c r="E27" s="6">
        <v>0</v>
      </c>
      <c r="F27" s="6">
        <f t="shared" si="0"/>
        <v>0</v>
      </c>
      <c r="G27" s="6">
        <v>0</v>
      </c>
      <c r="H27" s="6">
        <v>0</v>
      </c>
      <c r="I27" s="6">
        <v>0</v>
      </c>
      <c r="J27" s="6">
        <v>0</v>
      </c>
      <c r="K27" s="6">
        <f t="shared" si="1"/>
        <v>0</v>
      </c>
    </row>
    <row r="28" spans="1:11" s="2" customFormat="1" ht="33" x14ac:dyDescent="0.25">
      <c r="A28" s="5" t="s">
        <v>303</v>
      </c>
      <c r="B28" s="5" t="s">
        <v>225</v>
      </c>
      <c r="C28" s="5" t="s">
        <v>226</v>
      </c>
      <c r="D28" s="6">
        <f>D29+D30</f>
        <v>37140580</v>
      </c>
      <c r="E28" s="6">
        <f>E29+E30</f>
        <v>2856000</v>
      </c>
      <c r="F28" s="6">
        <f t="shared" si="0"/>
        <v>1912334</v>
      </c>
      <c r="G28" s="6">
        <f>G29+G30</f>
        <v>0</v>
      </c>
      <c r="H28" s="6">
        <f>H29+H30</f>
        <v>1912334</v>
      </c>
      <c r="I28" s="6">
        <f>I29+I30</f>
        <v>1912334</v>
      </c>
      <c r="J28" s="6">
        <f>J29+J30</f>
        <v>0</v>
      </c>
      <c r="K28" s="6">
        <f t="shared" si="1"/>
        <v>0</v>
      </c>
    </row>
    <row r="29" spans="1:11" s="2" customFormat="1" x14ac:dyDescent="0.25">
      <c r="A29" s="5" t="s">
        <v>304</v>
      </c>
      <c r="B29" s="5" t="s">
        <v>228</v>
      </c>
      <c r="C29" s="5" t="s">
        <v>229</v>
      </c>
      <c r="D29" s="6">
        <v>31261870</v>
      </c>
      <c r="E29" s="6">
        <v>2400000</v>
      </c>
      <c r="F29" s="6">
        <f t="shared" si="0"/>
        <v>1619396</v>
      </c>
      <c r="G29" s="6">
        <v>0</v>
      </c>
      <c r="H29" s="6">
        <v>1619396</v>
      </c>
      <c r="I29" s="6">
        <v>1619396</v>
      </c>
      <c r="J29" s="6">
        <v>0</v>
      </c>
      <c r="K29" s="6">
        <f t="shared" si="1"/>
        <v>0</v>
      </c>
    </row>
    <row r="30" spans="1:11" s="2" customFormat="1" x14ac:dyDescent="0.25">
      <c r="A30" s="5" t="s">
        <v>173</v>
      </c>
      <c r="B30" s="5" t="s">
        <v>231</v>
      </c>
      <c r="C30" s="5" t="s">
        <v>232</v>
      </c>
      <c r="D30" s="6">
        <v>5878710</v>
      </c>
      <c r="E30" s="6">
        <v>456000</v>
      </c>
      <c r="F30" s="6">
        <f t="shared" si="0"/>
        <v>292938</v>
      </c>
      <c r="G30" s="6">
        <v>0</v>
      </c>
      <c r="H30" s="6">
        <v>292938</v>
      </c>
      <c r="I30" s="6">
        <v>292938</v>
      </c>
      <c r="J30" s="6">
        <v>0</v>
      </c>
      <c r="K30" s="6">
        <f t="shared" si="1"/>
        <v>0</v>
      </c>
    </row>
    <row r="31" spans="1:11" s="2" customFormat="1" ht="22.5" x14ac:dyDescent="0.25">
      <c r="A31" s="5" t="s">
        <v>322</v>
      </c>
      <c r="B31" s="5" t="s">
        <v>234</v>
      </c>
      <c r="C31" s="5" t="s">
        <v>235</v>
      </c>
      <c r="D31" s="6">
        <f>D32+D33</f>
        <v>9250140</v>
      </c>
      <c r="E31" s="6">
        <f>E32+E33</f>
        <v>1071000</v>
      </c>
      <c r="F31" s="6">
        <f t="shared" si="0"/>
        <v>280534</v>
      </c>
      <c r="G31" s="6">
        <f>G32+G33</f>
        <v>0</v>
      </c>
      <c r="H31" s="6">
        <f>H32+H33</f>
        <v>280534</v>
      </c>
      <c r="I31" s="6">
        <f>I32+I33</f>
        <v>280534</v>
      </c>
      <c r="J31" s="6">
        <f>J32+J33</f>
        <v>0</v>
      </c>
      <c r="K31" s="6">
        <f t="shared" si="1"/>
        <v>0</v>
      </c>
    </row>
    <row r="32" spans="1:11" s="2" customFormat="1" x14ac:dyDescent="0.25">
      <c r="A32" s="5" t="s">
        <v>305</v>
      </c>
      <c r="B32" s="5" t="s">
        <v>237</v>
      </c>
      <c r="C32" s="5" t="s">
        <v>238</v>
      </c>
      <c r="D32" s="6">
        <v>7773220</v>
      </c>
      <c r="E32" s="6">
        <v>900000</v>
      </c>
      <c r="F32" s="6">
        <f t="shared" si="0"/>
        <v>235743</v>
      </c>
      <c r="G32" s="6">
        <v>0</v>
      </c>
      <c r="H32" s="6">
        <v>235743</v>
      </c>
      <c r="I32" s="6">
        <v>235743</v>
      </c>
      <c r="J32" s="6">
        <v>0</v>
      </c>
      <c r="K32" s="6">
        <f t="shared" si="1"/>
        <v>0</v>
      </c>
    </row>
    <row r="33" spans="1:11" s="2" customFormat="1" x14ac:dyDescent="0.25">
      <c r="A33" s="5" t="s">
        <v>176</v>
      </c>
      <c r="B33" s="5" t="s">
        <v>231</v>
      </c>
      <c r="C33" s="5" t="s">
        <v>240</v>
      </c>
      <c r="D33" s="6">
        <v>1476920</v>
      </c>
      <c r="E33" s="6">
        <v>171000</v>
      </c>
      <c r="F33" s="6">
        <f t="shared" si="0"/>
        <v>44791</v>
      </c>
      <c r="G33" s="6">
        <v>0</v>
      </c>
      <c r="H33" s="6">
        <v>44791</v>
      </c>
      <c r="I33" s="6">
        <v>44791</v>
      </c>
      <c r="J33" s="6">
        <v>0</v>
      </c>
      <c r="K33" s="6">
        <f t="shared" si="1"/>
        <v>0</v>
      </c>
    </row>
    <row r="34" spans="1:11" s="2" customFormat="1" ht="54" x14ac:dyDescent="0.25">
      <c r="A34" s="5" t="s">
        <v>323</v>
      </c>
      <c r="B34" s="5" t="s">
        <v>242</v>
      </c>
      <c r="C34" s="5" t="s">
        <v>243</v>
      </c>
      <c r="D34" s="6">
        <f>+D35</f>
        <v>1330750</v>
      </c>
      <c r="E34" s="6">
        <f>+E35</f>
        <v>530750</v>
      </c>
      <c r="F34" s="6">
        <f t="shared" si="0"/>
        <v>0</v>
      </c>
      <c r="G34" s="6">
        <f>+G35</f>
        <v>0</v>
      </c>
      <c r="H34" s="6">
        <f>+H35</f>
        <v>0</v>
      </c>
      <c r="I34" s="6">
        <f>+I35</f>
        <v>0</v>
      </c>
      <c r="J34" s="6">
        <f>+J35</f>
        <v>0</v>
      </c>
      <c r="K34" s="6">
        <f t="shared" si="1"/>
        <v>0</v>
      </c>
    </row>
    <row r="35" spans="1:11" s="2" customFormat="1" ht="43.5" x14ac:dyDescent="0.25">
      <c r="A35" s="5" t="s">
        <v>179</v>
      </c>
      <c r="B35" s="5" t="s">
        <v>245</v>
      </c>
      <c r="C35" s="5" t="s">
        <v>246</v>
      </c>
      <c r="D35" s="6">
        <v>1330750</v>
      </c>
      <c r="E35" s="6">
        <v>530750</v>
      </c>
      <c r="F35" s="6">
        <f t="shared" si="0"/>
        <v>0</v>
      </c>
      <c r="G35" s="6">
        <v>0</v>
      </c>
      <c r="H35" s="6">
        <v>0</v>
      </c>
      <c r="I35" s="6">
        <v>0</v>
      </c>
      <c r="J35" s="6">
        <v>0</v>
      </c>
      <c r="K35" s="6">
        <f t="shared" si="1"/>
        <v>0</v>
      </c>
    </row>
    <row r="36" spans="1:11" s="2" customFormat="1" ht="33" x14ac:dyDescent="0.25">
      <c r="A36" s="5" t="s">
        <v>182</v>
      </c>
      <c r="B36" s="5" t="s">
        <v>248</v>
      </c>
      <c r="C36" s="5" t="s">
        <v>249</v>
      </c>
      <c r="D36" s="6">
        <f>+D37</f>
        <v>4999960</v>
      </c>
      <c r="E36" s="6">
        <f>+E37</f>
        <v>0</v>
      </c>
      <c r="F36" s="6">
        <f t="shared" si="0"/>
        <v>0</v>
      </c>
      <c r="G36" s="6">
        <f>+G37</f>
        <v>0</v>
      </c>
      <c r="H36" s="6">
        <f>+H37</f>
        <v>0</v>
      </c>
      <c r="I36" s="6">
        <f>+I37</f>
        <v>0</v>
      </c>
      <c r="J36" s="6">
        <f>+J37</f>
        <v>0</v>
      </c>
      <c r="K36" s="6">
        <f t="shared" si="1"/>
        <v>0</v>
      </c>
    </row>
    <row r="37" spans="1:11" s="2" customFormat="1" ht="43.5" x14ac:dyDescent="0.25">
      <c r="A37" s="5" t="s">
        <v>311</v>
      </c>
      <c r="B37" s="5" t="s">
        <v>251</v>
      </c>
      <c r="C37" s="5" t="s">
        <v>252</v>
      </c>
      <c r="D37" s="6">
        <v>4999960</v>
      </c>
      <c r="E37" s="6">
        <v>0</v>
      </c>
      <c r="F37" s="6">
        <f t="shared" si="0"/>
        <v>0</v>
      </c>
      <c r="G37" s="6">
        <v>0</v>
      </c>
      <c r="H37" s="6">
        <v>0</v>
      </c>
      <c r="I37" s="6">
        <v>0</v>
      </c>
      <c r="J37" s="6">
        <v>0</v>
      </c>
      <c r="K37" s="6">
        <f t="shared" si="1"/>
        <v>0</v>
      </c>
    </row>
    <row r="38" spans="1:11" s="2" customFormat="1" ht="43.5" x14ac:dyDescent="0.25">
      <c r="A38" s="5" t="s">
        <v>324</v>
      </c>
      <c r="B38" s="5" t="s">
        <v>254</v>
      </c>
      <c r="C38" s="5" t="s">
        <v>255</v>
      </c>
      <c r="D38" s="6">
        <f>+D39</f>
        <v>8686550</v>
      </c>
      <c r="E38" s="6">
        <f>+E39</f>
        <v>3186550</v>
      </c>
      <c r="F38" s="6">
        <f t="shared" si="0"/>
        <v>0</v>
      </c>
      <c r="G38" s="6">
        <f>+G39</f>
        <v>0</v>
      </c>
      <c r="H38" s="6">
        <f>+H39</f>
        <v>0</v>
      </c>
      <c r="I38" s="6">
        <f>+I39</f>
        <v>0</v>
      </c>
      <c r="J38" s="6">
        <f>+J39</f>
        <v>0</v>
      </c>
      <c r="K38" s="6">
        <f t="shared" si="1"/>
        <v>0</v>
      </c>
    </row>
    <row r="39" spans="1:11" s="2" customFormat="1" ht="22.5" x14ac:dyDescent="0.25">
      <c r="A39" s="5" t="s">
        <v>212</v>
      </c>
      <c r="B39" s="5" t="s">
        <v>257</v>
      </c>
      <c r="C39" s="5" t="s">
        <v>258</v>
      </c>
      <c r="D39" s="6">
        <f>D40</f>
        <v>8686550</v>
      </c>
      <c r="E39" s="6">
        <f>E40</f>
        <v>3186550</v>
      </c>
      <c r="F39" s="6">
        <f t="shared" si="0"/>
        <v>0</v>
      </c>
      <c r="G39" s="6">
        <f>G40</f>
        <v>0</v>
      </c>
      <c r="H39" s="6">
        <f>H40</f>
        <v>0</v>
      </c>
      <c r="I39" s="6">
        <f>I40</f>
        <v>0</v>
      </c>
      <c r="J39" s="6">
        <f>J40</f>
        <v>0</v>
      </c>
      <c r="K39" s="6">
        <f t="shared" si="1"/>
        <v>0</v>
      </c>
    </row>
    <row r="40" spans="1:11" s="2" customFormat="1" ht="22.5" x14ac:dyDescent="0.25">
      <c r="A40" s="5" t="s">
        <v>215</v>
      </c>
      <c r="B40" s="5" t="s">
        <v>260</v>
      </c>
      <c r="C40" s="5" t="s">
        <v>261</v>
      </c>
      <c r="D40" s="6">
        <v>8686550</v>
      </c>
      <c r="E40" s="6">
        <v>3186550</v>
      </c>
      <c r="F40" s="6">
        <f t="shared" si="0"/>
        <v>0</v>
      </c>
      <c r="G40" s="6">
        <v>0</v>
      </c>
      <c r="H40" s="6">
        <v>0</v>
      </c>
      <c r="I40" s="6">
        <v>0</v>
      </c>
      <c r="J40" s="6">
        <v>0</v>
      </c>
      <c r="K40" s="6">
        <f t="shared" si="1"/>
        <v>0</v>
      </c>
    </row>
    <row r="41" spans="1:11" s="2" customFormat="1" ht="33" x14ac:dyDescent="0.25">
      <c r="A41" s="5" t="s">
        <v>224</v>
      </c>
      <c r="B41" s="5" t="s">
        <v>263</v>
      </c>
      <c r="C41" s="5" t="s">
        <v>264</v>
      </c>
      <c r="D41" s="6">
        <f>D42+D45</f>
        <v>62000</v>
      </c>
      <c r="E41" s="6">
        <f>E42+E45</f>
        <v>62000</v>
      </c>
      <c r="F41" s="6">
        <f t="shared" si="0"/>
        <v>2397320</v>
      </c>
      <c r="G41" s="6">
        <f>G42+G45</f>
        <v>259384</v>
      </c>
      <c r="H41" s="6">
        <f>H42+H45</f>
        <v>2137936</v>
      </c>
      <c r="I41" s="6">
        <f>I42+I45</f>
        <v>165866</v>
      </c>
      <c r="J41" s="6">
        <f>J42+J45</f>
        <v>311020</v>
      </c>
      <c r="K41" s="6">
        <f t="shared" si="1"/>
        <v>1920434</v>
      </c>
    </row>
    <row r="42" spans="1:11" s="2" customFormat="1" ht="22.5" x14ac:dyDescent="0.25">
      <c r="A42" s="5" t="s">
        <v>227</v>
      </c>
      <c r="B42" s="5" t="s">
        <v>266</v>
      </c>
      <c r="C42" s="5" t="s">
        <v>267</v>
      </c>
      <c r="D42" s="6">
        <f>D43+D44</f>
        <v>62000</v>
      </c>
      <c r="E42" s="6">
        <f>E43+E44</f>
        <v>62000</v>
      </c>
      <c r="F42" s="6">
        <f t="shared" si="0"/>
        <v>2281541</v>
      </c>
      <c r="G42" s="6">
        <f>G43+G44</f>
        <v>191024</v>
      </c>
      <c r="H42" s="6">
        <f>H43+H44</f>
        <v>2090517</v>
      </c>
      <c r="I42" s="6">
        <f>I43+I44</f>
        <v>191024</v>
      </c>
      <c r="J42" s="6">
        <f>J43+J44</f>
        <v>191024</v>
      </c>
      <c r="K42" s="6">
        <f t="shared" si="1"/>
        <v>1899493</v>
      </c>
    </row>
    <row r="43" spans="1:11" s="2" customFormat="1" ht="22.5" x14ac:dyDescent="0.25">
      <c r="A43" s="5" t="s">
        <v>325</v>
      </c>
      <c r="B43" s="5" t="s">
        <v>269</v>
      </c>
      <c r="C43" s="5" t="s">
        <v>270</v>
      </c>
      <c r="D43" s="6">
        <v>0</v>
      </c>
      <c r="E43" s="6">
        <v>0</v>
      </c>
      <c r="F43" s="6">
        <f t="shared" si="0"/>
        <v>191024</v>
      </c>
      <c r="G43" s="6">
        <v>191024</v>
      </c>
      <c r="H43" s="6">
        <v>0</v>
      </c>
      <c r="I43" s="6">
        <v>0</v>
      </c>
      <c r="J43" s="6">
        <v>191024</v>
      </c>
      <c r="K43" s="6">
        <f t="shared" si="1"/>
        <v>0</v>
      </c>
    </row>
    <row r="44" spans="1:11" s="2" customFormat="1" ht="22.5" x14ac:dyDescent="0.25">
      <c r="A44" s="5" t="s">
        <v>230</v>
      </c>
      <c r="B44" s="5" t="s">
        <v>272</v>
      </c>
      <c r="C44" s="5" t="s">
        <v>273</v>
      </c>
      <c r="D44" s="6">
        <v>62000</v>
      </c>
      <c r="E44" s="6">
        <v>62000</v>
      </c>
      <c r="F44" s="6">
        <f t="shared" si="0"/>
        <v>2090517</v>
      </c>
      <c r="G44" s="6">
        <v>0</v>
      </c>
      <c r="H44" s="6">
        <v>2090517</v>
      </c>
      <c r="I44" s="6">
        <v>191024</v>
      </c>
      <c r="J44" s="6">
        <v>0</v>
      </c>
      <c r="K44" s="6">
        <f t="shared" si="1"/>
        <v>1899493</v>
      </c>
    </row>
    <row r="45" spans="1:11" s="2" customFormat="1" ht="22.5" x14ac:dyDescent="0.25">
      <c r="A45" s="5" t="s">
        <v>236</v>
      </c>
      <c r="B45" s="5" t="s">
        <v>275</v>
      </c>
      <c r="C45" s="5" t="s">
        <v>276</v>
      </c>
      <c r="D45" s="6">
        <f>D46+D47</f>
        <v>0</v>
      </c>
      <c r="E45" s="6">
        <f>E46+E47</f>
        <v>0</v>
      </c>
      <c r="F45" s="6">
        <f t="shared" si="0"/>
        <v>115779</v>
      </c>
      <c r="G45" s="6">
        <f>G46+G47</f>
        <v>68360</v>
      </c>
      <c r="H45" s="6">
        <f>H46+H47</f>
        <v>47419</v>
      </c>
      <c r="I45" s="6">
        <f>I46+I47</f>
        <v>-25158</v>
      </c>
      <c r="J45" s="6">
        <f>J46+J47</f>
        <v>119996</v>
      </c>
      <c r="K45" s="6">
        <f t="shared" si="1"/>
        <v>20941</v>
      </c>
    </row>
    <row r="46" spans="1:11" s="2" customFormat="1" ht="22.5" x14ac:dyDescent="0.25">
      <c r="A46" s="5" t="s">
        <v>326</v>
      </c>
      <c r="B46" s="5" t="s">
        <v>269</v>
      </c>
      <c r="C46" s="5" t="s">
        <v>278</v>
      </c>
      <c r="D46" s="6">
        <v>0</v>
      </c>
      <c r="E46" s="6">
        <v>0</v>
      </c>
      <c r="F46" s="6">
        <f t="shared" si="0"/>
        <v>68360</v>
      </c>
      <c r="G46" s="6">
        <v>68360</v>
      </c>
      <c r="H46" s="6">
        <v>0</v>
      </c>
      <c r="I46" s="6">
        <v>-72577</v>
      </c>
      <c r="J46" s="6">
        <v>119996</v>
      </c>
      <c r="K46" s="6">
        <f t="shared" si="1"/>
        <v>20941</v>
      </c>
    </row>
    <row r="47" spans="1:11" s="2" customFormat="1" ht="22.5" x14ac:dyDescent="0.25">
      <c r="A47" s="5" t="s">
        <v>239</v>
      </c>
      <c r="B47" s="5" t="s">
        <v>272</v>
      </c>
      <c r="C47" s="5" t="s">
        <v>280</v>
      </c>
      <c r="D47" s="6">
        <v>0</v>
      </c>
      <c r="E47" s="6">
        <v>0</v>
      </c>
      <c r="F47" s="6">
        <f t="shared" si="0"/>
        <v>47419</v>
      </c>
      <c r="G47" s="6">
        <v>0</v>
      </c>
      <c r="H47" s="6">
        <v>47419</v>
      </c>
      <c r="I47" s="6">
        <v>47419</v>
      </c>
      <c r="J47" s="6">
        <v>0</v>
      </c>
      <c r="K47" s="6">
        <f t="shared" si="1"/>
        <v>0</v>
      </c>
    </row>
    <row r="48" spans="1:11" s="2" customFormat="1" x14ac:dyDescent="0.25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11" t="s">
        <v>281</v>
      </c>
      <c r="B49" s="11"/>
      <c r="C49" s="11"/>
      <c r="D49" s="11"/>
      <c r="E49" s="11" t="s">
        <v>283</v>
      </c>
      <c r="F49" s="11"/>
      <c r="G49" s="11"/>
      <c r="H49" s="11"/>
      <c r="I49" s="11" t="s">
        <v>285</v>
      </c>
      <c r="J49" s="11"/>
      <c r="K49" s="11"/>
      <c r="L49" s="11"/>
    </row>
    <row r="50" spans="1:12" x14ac:dyDescent="0.25">
      <c r="A50" s="17" t="s">
        <v>282</v>
      </c>
      <c r="B50" s="17"/>
      <c r="C50" s="17"/>
      <c r="D50" s="17"/>
      <c r="E50" s="17" t="s">
        <v>284</v>
      </c>
      <c r="F50" s="17"/>
      <c r="G50" s="17"/>
      <c r="H50" s="17"/>
      <c r="I50" s="17"/>
      <c r="J50" s="17"/>
      <c r="K50" s="17"/>
      <c r="L50" s="17"/>
    </row>
    <row r="97" spans="1:20" x14ac:dyDescent="0.25">
      <c r="A97" s="7"/>
      <c r="B97" s="7"/>
      <c r="C97" s="7"/>
      <c r="D97" s="7"/>
      <c r="I97" s="7"/>
      <c r="J97" s="7"/>
      <c r="K97" s="7"/>
      <c r="L97" s="7"/>
      <c r="Q97" s="7"/>
      <c r="R97" s="7"/>
      <c r="S97" s="7"/>
      <c r="T97" s="7"/>
    </row>
  </sheetData>
  <mergeCells count="23">
    <mergeCell ref="A49:D49"/>
    <mergeCell ref="A50:D50"/>
    <mergeCell ref="E49:H49"/>
    <mergeCell ref="E50:H50"/>
    <mergeCell ref="I49:L49"/>
    <mergeCell ref="I50:L50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2024-06-11T08:52:18Z</cp:lastPrinted>
  <dcterms:created xsi:type="dcterms:W3CDTF">2024-05-28T10:52:47Z</dcterms:created>
  <dcterms:modified xsi:type="dcterms:W3CDTF">2024-06-11T08:52:18Z</dcterms:modified>
</cp:coreProperties>
</file>